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mana\Desktop\Deepti for data\"/>
    </mc:Choice>
  </mc:AlternateContent>
  <bookViews>
    <workbookView xWindow="0" yWindow="0" windowWidth="20490" windowHeight="7755"/>
  </bookViews>
  <sheets>
    <sheet name="Receipts" sheetId="4" r:id="rId1"/>
    <sheet name="Expenditure" sheetId="6" r:id="rId2"/>
  </sheets>
  <definedNames>
    <definedName name="_xlnm._FilterDatabase" localSheetId="1" hidden="1">Expenditure!$A$2:$G$144</definedName>
    <definedName name="_xlnm.Print_Titles" localSheetId="1">Expenditure!$1:$3</definedName>
    <definedName name="_xlnm.Print_Titles" localSheetId="0">Receipts!$1:$3</definedName>
  </definedNames>
  <calcPr calcId="152511" calcMode="manual"/>
</workbook>
</file>

<file path=xl/calcChain.xml><?xml version="1.0" encoding="utf-8"?>
<calcChain xmlns="http://schemas.openxmlformats.org/spreadsheetml/2006/main">
  <c r="G73" i="4" l="1"/>
  <c r="G76" i="4" s="1"/>
  <c r="G65" i="4"/>
  <c r="F19" i="4"/>
  <c r="G9" i="6"/>
  <c r="G84" i="4"/>
  <c r="G69" i="4"/>
  <c r="G24" i="4"/>
  <c r="G19" i="4"/>
  <c r="F24" i="4"/>
  <c r="F65" i="4"/>
  <c r="F69" i="4"/>
  <c r="F76" i="4"/>
  <c r="F84" i="4"/>
  <c r="G17" i="6"/>
  <c r="G36" i="6"/>
  <c r="F138" i="6"/>
  <c r="F137" i="6"/>
  <c r="F136" i="6"/>
  <c r="F134" i="6"/>
  <c r="F131" i="6"/>
  <c r="F130" i="6"/>
  <c r="F129" i="6"/>
  <c r="F128" i="6"/>
  <c r="F127" i="6"/>
  <c r="F124" i="6"/>
  <c r="F120" i="6"/>
  <c r="F116" i="6"/>
  <c r="F115" i="6"/>
  <c r="F114" i="6"/>
  <c r="F113" i="6"/>
  <c r="F112" i="6"/>
  <c r="F109" i="6"/>
  <c r="F108" i="6"/>
  <c r="F107" i="6"/>
  <c r="F105" i="6"/>
  <c r="F101" i="6"/>
  <c r="F100" i="6"/>
  <c r="F99" i="6"/>
  <c r="F98" i="6"/>
  <c r="F96" i="6"/>
  <c r="F95" i="6"/>
  <c r="F93" i="6"/>
  <c r="F92" i="6"/>
  <c r="F91" i="6"/>
  <c r="F90" i="6"/>
  <c r="F83" i="6"/>
  <c r="F76" i="6"/>
  <c r="F73" i="6"/>
  <c r="F70" i="6"/>
  <c r="F68" i="6"/>
  <c r="F67" i="6"/>
  <c r="F65" i="6"/>
  <c r="F64" i="6"/>
  <c r="F61" i="6"/>
  <c r="F59" i="6"/>
  <c r="F56" i="6"/>
  <c r="F53" i="6"/>
  <c r="F51" i="6"/>
  <c r="F50" i="6"/>
  <c r="F49" i="6"/>
  <c r="F48" i="6"/>
  <c r="F47" i="6"/>
  <c r="F44" i="6"/>
  <c r="F43" i="6"/>
  <c r="F42" i="6"/>
  <c r="F41" i="6"/>
  <c r="F40" i="6"/>
  <c r="F36" i="6"/>
  <c r="F33" i="6"/>
  <c r="F32" i="6"/>
  <c r="F31" i="6"/>
  <c r="F30" i="6"/>
  <c r="F28" i="6"/>
  <c r="F27" i="6"/>
  <c r="F22" i="6"/>
  <c r="F17" i="6"/>
  <c r="F9" i="6"/>
  <c r="F70" i="4" l="1"/>
  <c r="F77" i="4" s="1"/>
  <c r="F85" i="4" s="1"/>
  <c r="F87" i="4" s="1"/>
  <c r="F94" i="6"/>
  <c r="F111" i="6"/>
  <c r="F141" i="6"/>
  <c r="F86" i="6"/>
  <c r="F39" i="6"/>
  <c r="F103" i="6"/>
  <c r="F132" i="6"/>
  <c r="F60" i="6"/>
  <c r="G70" i="4"/>
  <c r="F133" i="6" l="1"/>
  <c r="F142" i="6" s="1"/>
  <c r="F144" i="6" s="1"/>
  <c r="G77" i="4"/>
  <c r="G85" i="4" s="1"/>
  <c r="G87" i="4" s="1"/>
  <c r="E65" i="4"/>
  <c r="E69" i="4" l="1"/>
  <c r="G33" i="6" l="1"/>
  <c r="E84" i="4" l="1"/>
  <c r="E76" i="4"/>
  <c r="E24" i="4"/>
  <c r="E19" i="4"/>
  <c r="E132" i="6" l="1"/>
  <c r="E39" i="6"/>
  <c r="E17" i="6"/>
  <c r="E9" i="6"/>
  <c r="E94" i="6"/>
  <c r="E141" i="6"/>
  <c r="E111" i="6"/>
  <c r="G107" i="6"/>
  <c r="G105" i="6"/>
  <c r="E105" i="6"/>
  <c r="E86" i="6"/>
  <c r="E60" i="6"/>
  <c r="E103" i="6"/>
  <c r="E70" i="4" l="1"/>
  <c r="E77" i="4" s="1"/>
  <c r="E85" i="4" l="1"/>
  <c r="E87" i="4" s="1"/>
  <c r="G32" i="6" l="1"/>
  <c r="G22" i="6" l="1"/>
  <c r="G120" i="6"/>
  <c r="G124" i="6"/>
  <c r="G127" i="6"/>
  <c r="G128" i="6"/>
  <c r="G129" i="6"/>
  <c r="G130" i="6"/>
  <c r="G131" i="6"/>
  <c r="G134" i="6"/>
  <c r="G136" i="6"/>
  <c r="G137" i="6"/>
  <c r="G138" i="6"/>
  <c r="G116" i="6"/>
  <c r="G113" i="6"/>
  <c r="G114" i="6"/>
  <c r="G115" i="6"/>
  <c r="G112" i="6"/>
  <c r="G98" i="6"/>
  <c r="G99" i="6"/>
  <c r="G100" i="6"/>
  <c r="G101" i="6"/>
  <c r="G108" i="6"/>
  <c r="G109" i="6"/>
  <c r="G95" i="6"/>
  <c r="G96" i="6"/>
  <c r="G90" i="6"/>
  <c r="G91" i="6"/>
  <c r="G92" i="6"/>
  <c r="G93" i="6"/>
  <c r="G87" i="6"/>
  <c r="E107" i="6"/>
  <c r="E22" i="6"/>
  <c r="E133" i="6" l="1"/>
  <c r="E142" i="6" s="1"/>
  <c r="G141" i="6"/>
  <c r="G94" i="6"/>
  <c r="G111" i="6"/>
  <c r="G132" i="6"/>
  <c r="G103" i="6"/>
  <c r="E144" i="6" l="1"/>
  <c r="G27" i="6" l="1"/>
  <c r="G28" i="6"/>
  <c r="G30" i="6"/>
  <c r="G40" i="6"/>
  <c r="G41" i="6"/>
  <c r="G42" i="6"/>
  <c r="G43" i="6"/>
  <c r="G44" i="6"/>
  <c r="G47" i="6"/>
  <c r="G48" i="6"/>
  <c r="G49" i="6"/>
  <c r="G50" i="6"/>
  <c r="G51" i="6"/>
  <c r="G53" i="6"/>
  <c r="G56" i="6"/>
  <c r="G59" i="6"/>
  <c r="G61" i="6"/>
  <c r="G64" i="6"/>
  <c r="G65" i="6"/>
  <c r="G67" i="6"/>
  <c r="G68" i="6"/>
  <c r="G70" i="6"/>
  <c r="G73" i="6"/>
  <c r="G76" i="6"/>
  <c r="G82" i="6"/>
  <c r="G83" i="6"/>
  <c r="G39" i="6" l="1"/>
  <c r="G60" i="6"/>
  <c r="G86" i="6"/>
  <c r="G133" i="6" s="1"/>
  <c r="G142" i="6" l="1"/>
  <c r="G144" i="6" s="1"/>
</calcChain>
</file>

<file path=xl/sharedStrings.xml><?xml version="1.0" encoding="utf-8"?>
<sst xmlns="http://schemas.openxmlformats.org/spreadsheetml/2006/main" count="291" uniqueCount="232">
  <si>
    <t>Budget</t>
  </si>
  <si>
    <t>Description</t>
  </si>
  <si>
    <t>I</t>
  </si>
  <si>
    <t>RATES &amp; TAXES</t>
  </si>
  <si>
    <t>a. Octroi</t>
  </si>
  <si>
    <t>b. Tax on the annual value of land &amp; buildings</t>
  </si>
  <si>
    <t>c. Tax on animals, vehicles and dogs</t>
  </si>
  <si>
    <t>d. Tax on Trades and Professions</t>
  </si>
  <si>
    <t>f. Water Tax ( or rate )</t>
  </si>
  <si>
    <t>g. Conservancy or Scavenging Tax</t>
  </si>
  <si>
    <t>g(i)  Special Conservancy Tax</t>
  </si>
  <si>
    <t>h. Other Tax ( Entertainment Tax)</t>
  </si>
  <si>
    <t>1. Transfer of Property Tax</t>
  </si>
  <si>
    <t>2. Advertisement Tax</t>
  </si>
  <si>
    <t>3. Lighting Tax</t>
  </si>
  <si>
    <t>4. Library Cess</t>
  </si>
  <si>
    <t xml:space="preserve">  </t>
  </si>
  <si>
    <t>i. Service charges allotted during the year</t>
  </si>
  <si>
    <t>Total of Budget Head I</t>
  </si>
  <si>
    <t>II</t>
  </si>
  <si>
    <t>REALIZATION UNDER SPECIAL ACTS.</t>
  </si>
  <si>
    <t>a) Pound</t>
  </si>
  <si>
    <t>b) Hackney – Carriages</t>
  </si>
  <si>
    <t>c) Other Sources ( Pendal Fees)</t>
  </si>
  <si>
    <t>Total of Budget Head II</t>
  </si>
  <si>
    <t>III</t>
  </si>
  <si>
    <t>REV.DERIVED FROM PRO&amp;POWERS APART FROM TAXATION</t>
  </si>
  <si>
    <t xml:space="preserve">a  Land </t>
  </si>
  <si>
    <t xml:space="preserve">   </t>
  </si>
  <si>
    <t>c.  Conservancy – Other than taxes and rate</t>
  </si>
  <si>
    <t>d.  Fines under Cantonment Act and other Act</t>
  </si>
  <si>
    <t>e.  Fees &amp; Revenue from Edn., Institutions</t>
  </si>
  <si>
    <t>g.  Income from Markets &amp; Slaughter Houses</t>
  </si>
  <si>
    <t>h.  Other Revenue</t>
  </si>
  <si>
    <t>Total of Budget Head III</t>
  </si>
  <si>
    <t xml:space="preserve"> IV</t>
  </si>
  <si>
    <t>MISCELLANEOUS</t>
  </si>
  <si>
    <t>Total of Head IV</t>
  </si>
  <si>
    <t>Total Receipts from Local Sources</t>
  </si>
  <si>
    <t>V</t>
  </si>
  <si>
    <t>GRANTS &amp; CONTRIBUTION FROM  GENERAL SOURCE</t>
  </si>
  <si>
    <t>a. Grant-in-Aid from the Central Govt</t>
  </si>
  <si>
    <t>b. Contribution by the Central Govt.</t>
  </si>
  <si>
    <t>c. Contribution from other sources.</t>
  </si>
  <si>
    <t>Total of Budget Head V</t>
  </si>
  <si>
    <t>Total Receipts from all Sources</t>
  </si>
  <si>
    <t>VI</t>
  </si>
  <si>
    <t>EXTRA-ORDINARY AND DEBTS</t>
  </si>
  <si>
    <t>a. Sale Proceeds of Govt. Securities and with drawals from savings Banks</t>
  </si>
  <si>
    <t>b. Loans from Government</t>
  </si>
  <si>
    <t>c. Realisation from sinking fund for repayment of loans</t>
  </si>
  <si>
    <t>d. Advances</t>
  </si>
  <si>
    <t xml:space="preserve"> </t>
  </si>
  <si>
    <t>A</t>
  </si>
  <si>
    <t>General Administration</t>
  </si>
  <si>
    <t>1. Pay of Executive Officer</t>
  </si>
  <si>
    <t>2. Pay of Establishments</t>
  </si>
  <si>
    <t>3. Allowances etc.,</t>
  </si>
  <si>
    <t>4.Contingencies</t>
  </si>
  <si>
    <t>Total of Head A</t>
  </si>
  <si>
    <t>B</t>
  </si>
  <si>
    <t>Collection of Revenue</t>
  </si>
  <si>
    <t>1(a) Octroi Establishment</t>
  </si>
  <si>
    <t xml:space="preserve">1(b) Octroi Contingencies </t>
  </si>
  <si>
    <t xml:space="preserve">2(a) Other Taxes  Establishments </t>
  </si>
  <si>
    <t xml:space="preserve">2(b) Other Taxes  Contingencies   </t>
  </si>
  <si>
    <t xml:space="preserve">3(a) Misc.,Revenue  Establishments </t>
  </si>
  <si>
    <t xml:space="preserve">3(b) Misc.,Revenue  Contingencies </t>
  </si>
  <si>
    <t>Total of Head B</t>
  </si>
  <si>
    <t>C</t>
  </si>
  <si>
    <t>Refunds</t>
  </si>
  <si>
    <t>1. Octroi</t>
  </si>
  <si>
    <t>2. Other Taxes – Toll Tax</t>
  </si>
  <si>
    <t>3. Miscellaneous</t>
  </si>
  <si>
    <t>Total of Head  C</t>
  </si>
  <si>
    <t>D</t>
  </si>
  <si>
    <t>Public Works</t>
  </si>
  <si>
    <t>1. Original works</t>
  </si>
  <si>
    <t xml:space="preserve">     a. Buildings</t>
  </si>
  <si>
    <t xml:space="preserve">     b. Roads</t>
  </si>
  <si>
    <t xml:space="preserve">     c. Drianage</t>
  </si>
  <si>
    <t xml:space="preserve">     d. Water Supply</t>
  </si>
  <si>
    <t xml:space="preserve">2. Maintenance &amp; Repairs </t>
  </si>
  <si>
    <t xml:space="preserve">     c. Drainage</t>
  </si>
  <si>
    <t xml:space="preserve">     e. Stores</t>
  </si>
  <si>
    <t xml:space="preserve">     f. Misc., Pub</t>
  </si>
  <si>
    <t>3.  a. Establishment</t>
  </si>
  <si>
    <t xml:space="preserve">    b. Contingencies</t>
  </si>
  <si>
    <t>Total  of Head    “D”</t>
  </si>
  <si>
    <t>E</t>
  </si>
  <si>
    <t>Public Safety</t>
  </si>
  <si>
    <t xml:space="preserve">  1. Fire </t>
  </si>
  <si>
    <t xml:space="preserve">    a. Establishment</t>
  </si>
  <si>
    <t xml:space="preserve">   b. Contingencies</t>
  </si>
  <si>
    <t xml:space="preserve"> 2.  Lighting Contingencies   </t>
  </si>
  <si>
    <t xml:space="preserve">  a. Establishment</t>
  </si>
  <si>
    <t xml:space="preserve"> 3.  Dak Bungalow</t>
  </si>
  <si>
    <t xml:space="preserve">4.  Market and Slaughter House </t>
  </si>
  <si>
    <t xml:space="preserve">     a. Establishment</t>
  </si>
  <si>
    <t xml:space="preserve">     b. Contingencies</t>
  </si>
  <si>
    <t xml:space="preserve">5.  Pounds </t>
  </si>
  <si>
    <t>6.  Arboriculture etc</t>
  </si>
  <si>
    <t>7. Rewards for destruction of wild or rabid animals and snakes</t>
  </si>
  <si>
    <t>Total of Head “E”</t>
  </si>
  <si>
    <t>F</t>
  </si>
  <si>
    <t xml:space="preserve">1.  Hospital &amp; Dispensaries  </t>
  </si>
  <si>
    <t xml:space="preserve">2. Vaccination </t>
  </si>
  <si>
    <t>3. Registration of Birth &amp; Death</t>
  </si>
  <si>
    <t xml:space="preserve">4. Latrine, Drainage, Conservancy &amp; Sacvenging </t>
  </si>
  <si>
    <t xml:space="preserve">5.  Water  Supply </t>
  </si>
  <si>
    <t>6. Watering of Roads and Drains</t>
  </si>
  <si>
    <t xml:space="preserve">7  Epedimics </t>
  </si>
  <si>
    <t>8. Fairs &amp; Festivals Establishments</t>
  </si>
  <si>
    <t>9. Other Item : Military Conservancy</t>
  </si>
  <si>
    <t>Total  of Head “F”</t>
  </si>
  <si>
    <t>G</t>
  </si>
  <si>
    <t xml:space="preserve">1. Primary &amp; Secondary School </t>
  </si>
  <si>
    <t xml:space="preserve">     c. Contributions on         Grant-in-Aid to School</t>
  </si>
  <si>
    <t>2. Pension of Contribution Teachers  etc .,</t>
  </si>
  <si>
    <t>Total of Head “G’</t>
  </si>
  <si>
    <t>H</t>
  </si>
  <si>
    <t>Contributions – General  Purpose</t>
  </si>
  <si>
    <t xml:space="preserve">1. Service Fund : Contribution to </t>
  </si>
  <si>
    <t xml:space="preserve">     a.   Provident Fund to Pension</t>
  </si>
  <si>
    <t xml:space="preserve">     b. Bonus to Provident Fund (Pension)</t>
  </si>
  <si>
    <t>2.  Charitable &amp; Medical Institutions</t>
  </si>
  <si>
    <t>3.   Municipalities or Local Bodies</t>
  </si>
  <si>
    <t>4.   Imperial/Provincial Funds</t>
  </si>
  <si>
    <t>5.   Other Contributions.</t>
  </si>
  <si>
    <t>Total of Head “H”</t>
  </si>
  <si>
    <t>Pension, Gratuity &amp; Annuties</t>
  </si>
  <si>
    <t>Total of Head “I”</t>
  </si>
  <si>
    <t>J</t>
  </si>
  <si>
    <t xml:space="preserve">Survey of Land </t>
  </si>
  <si>
    <t>Total of Head “J”</t>
  </si>
  <si>
    <t>K</t>
  </si>
  <si>
    <t>Amount Credited to Heads</t>
  </si>
  <si>
    <t>1. Proceeds from Water Tax &amp; rate</t>
  </si>
  <si>
    <t>2. Cost of Water Supplied under an agreement</t>
  </si>
  <si>
    <t>Total of Head “K”</t>
  </si>
  <si>
    <t>L</t>
  </si>
  <si>
    <t>Miscellaneous</t>
  </si>
  <si>
    <t>1. Interest on Loans</t>
  </si>
  <si>
    <t>2. Discount</t>
  </si>
  <si>
    <t>3. Cost of work done for private individual</t>
  </si>
  <si>
    <t>4. Office &amp; Misc Expenses</t>
  </si>
  <si>
    <t>5.  Payments to Central Government</t>
  </si>
  <si>
    <t>Total of Head “L”</t>
  </si>
  <si>
    <t>M</t>
  </si>
  <si>
    <t>Extraordinary &amp; Debt</t>
  </si>
  <si>
    <t>1. a  Investment in Securities</t>
  </si>
  <si>
    <t xml:space="preserve">    b. Savings Bank</t>
  </si>
  <si>
    <t>2. Payments to Sinking Fund</t>
  </si>
  <si>
    <t>3. Repayments of Loans</t>
  </si>
  <si>
    <t>4. Advances</t>
  </si>
  <si>
    <t>5. Deposits ( Normal )</t>
  </si>
  <si>
    <t>Total of Head “M”</t>
  </si>
  <si>
    <t>Total of All Heads</t>
  </si>
  <si>
    <t>Closing Balance</t>
  </si>
  <si>
    <t>Grand Total</t>
  </si>
  <si>
    <t>a.  Lands leased and entrused to the management  of the Cantt  Brd</t>
  </si>
  <si>
    <t>Budget head</t>
  </si>
  <si>
    <t>b. Land under rule 40 of CLAR 1937</t>
  </si>
  <si>
    <t>c. Forests</t>
  </si>
  <si>
    <t>d. Lands in Class “C”</t>
  </si>
  <si>
    <t>Opening Balance</t>
  </si>
  <si>
    <t>Total receipts from all sources</t>
  </si>
  <si>
    <t>Total of Head VI</t>
  </si>
  <si>
    <t>1. Income from Bldg.,Property of Govt.</t>
  </si>
  <si>
    <t>ii.  Rest Houses</t>
  </si>
  <si>
    <t>iv. Rent of Blocks</t>
  </si>
  <si>
    <t>e. Tolls on ( Roads &amp; Ferries)</t>
  </si>
  <si>
    <t xml:space="preserve">1.   Sale proceeds of land </t>
  </si>
  <si>
    <t>2.   Rent from the land – Property of Govt.,</t>
  </si>
  <si>
    <t>iii. Proceeds from Licences</t>
  </si>
  <si>
    <t xml:space="preserve">ii.  Rents from leases  </t>
  </si>
  <si>
    <t>i.    Premia on leases</t>
  </si>
  <si>
    <t>3. Rent from land other than prop.of Govt</t>
  </si>
  <si>
    <t>4. Sale of Trees, Fruits,grass,wood etc.,</t>
  </si>
  <si>
    <t>5. Public Gardens receipts</t>
  </si>
  <si>
    <t>b. Buildings</t>
  </si>
  <si>
    <t>2.  Other than property of Govt</t>
  </si>
  <si>
    <t>iii. Dak Bungalows</t>
  </si>
  <si>
    <t>i.   Sarais</t>
  </si>
  <si>
    <t>1. Sale of Night Soil &amp; Sweepings</t>
  </si>
  <si>
    <t>2. i. Military Troops</t>
  </si>
  <si>
    <t xml:space="preserve">    iii. Sale of Rubbish</t>
  </si>
  <si>
    <t>f.  Fees &amp; Revenue from Medical Instt.,</t>
  </si>
  <si>
    <t>1.  Markets</t>
  </si>
  <si>
    <t>2.  Slaughter Houses</t>
  </si>
  <si>
    <t>1. Warrant &amp; Notice Fees</t>
  </si>
  <si>
    <t>2. Distraint Fees</t>
  </si>
  <si>
    <t>3. Copying Fees</t>
  </si>
  <si>
    <t>4. Registration Fees / Building Processing fee and Development Charges</t>
  </si>
  <si>
    <t>5. License Fees &amp; Trades</t>
  </si>
  <si>
    <t>6. Bonded Ware House – Receipts</t>
  </si>
  <si>
    <t xml:space="preserve">    iii. Other Item</t>
  </si>
  <si>
    <t xml:space="preserve">    ii.  Rent of Meters</t>
  </si>
  <si>
    <t>7. i.   Sale proceeds of water</t>
  </si>
  <si>
    <t>i.     1.  Fairs : Other Items</t>
  </si>
  <si>
    <t>a. Recoveries on account of Services rendered to private individual.</t>
  </si>
  <si>
    <t>b. Other Items ( Sale of Forms, Copy Fees)</t>
  </si>
  <si>
    <t>1. Towards Pay of the Executive Officer</t>
  </si>
  <si>
    <t>e. Deposits</t>
  </si>
  <si>
    <t>f. Charges on account of indgent persons sent to Pasteur Instt</t>
  </si>
  <si>
    <t>a. Stationery</t>
  </si>
  <si>
    <t>b. Printing</t>
  </si>
  <si>
    <t>c. Postage</t>
  </si>
  <si>
    <t>d. Telegrams</t>
  </si>
  <si>
    <t>e.  Books</t>
  </si>
  <si>
    <t>g. Law Charges</t>
  </si>
  <si>
    <t>h. Rents, Rates and Taxes</t>
  </si>
  <si>
    <t>i. Audit  of Cantonment Fund Account</t>
  </si>
  <si>
    <t>j. Miscellaneous</t>
  </si>
  <si>
    <t>Creation of Capital Assets (Solar Project)</t>
  </si>
  <si>
    <t>Average Past
Three Years
2014-15, 2015-16 &amp; 2016-17</t>
  </si>
  <si>
    <t>Actual 2016-17</t>
  </si>
  <si>
    <t>Revised  2017-18</t>
  </si>
  <si>
    <t>Average Past Three Years  2014-2015, 2015-2016 &amp; 2016-2017</t>
  </si>
  <si>
    <t>Actuals 2016-2017</t>
  </si>
  <si>
    <t>Original 2017-18</t>
  </si>
  <si>
    <t>Revised 2017-18</t>
  </si>
  <si>
    <t>Budget Estimates of Expenditure of the Secunderabad Cantonment Fund for the year 2017-18 (Revised )2018-19 (Original)</t>
  </si>
  <si>
    <t>Estimates 2017-18</t>
  </si>
  <si>
    <t>ESTIMATES 2017-2018</t>
  </si>
  <si>
    <t>Total of All  Heads from         A to L</t>
  </si>
  <si>
    <t>Budget Estimates of Receipts of the Secunderabad Cantonment Fund for the year 2017-18(Revised) and 2018-19 (Original)</t>
  </si>
  <si>
    <t xml:space="preserve"> 2. Interest on Investments</t>
  </si>
  <si>
    <t xml:space="preserve">    ii.  Indian Airforce</t>
  </si>
  <si>
    <t>Original   2017-18</t>
  </si>
  <si>
    <t xml:space="preserve">RBE After Sanction  </t>
  </si>
  <si>
    <t>Revised after Sanction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</si>
</sst>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  <font>
      <b/>
      <sz val="12"/>
      <color rgb="FFFF0000"/>
      <name val="Arial Narrow"/>
      <family val="2"/>
    </font>
    <font>
      <b/>
      <sz val="10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/>
    </xf>
    <xf numFmtId="0" fontId="3" fillId="0" borderId="0" xfId="1" applyFont="1" applyBorder="1" applyAlignment="1">
      <alignment horizontal="left" vertical="center"/>
    </xf>
    <xf numFmtId="43" fontId="12" fillId="0" borderId="1" xfId="2" applyFont="1" applyBorder="1" applyAlignment="1">
      <alignment horizontal="right" vertical="center" shrinkToFit="1"/>
    </xf>
    <xf numFmtId="0" fontId="10" fillId="0" borderId="1" xfId="1" applyFont="1" applyBorder="1" applyAlignment="1">
      <alignment horizontal="right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43" fontId="12" fillId="0" borderId="1" xfId="2" applyFont="1" applyFill="1" applyBorder="1" applyAlignment="1">
      <alignment vertical="center"/>
    </xf>
    <xf numFmtId="43" fontId="12" fillId="0" borderId="1" xfId="2" applyFont="1" applyBorder="1" applyAlignment="1">
      <alignment vertical="center" wrapText="1"/>
    </xf>
    <xf numFmtId="43" fontId="12" fillId="0" borderId="1" xfId="2" applyFont="1" applyBorder="1" applyAlignment="1">
      <alignment vertical="center"/>
    </xf>
    <xf numFmtId="43" fontId="6" fillId="0" borderId="0" xfId="2" applyFont="1" applyAlignment="1">
      <alignment horizontal="right" vertical="center"/>
    </xf>
    <xf numFmtId="43" fontId="12" fillId="0" borderId="1" xfId="2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164" fontId="12" fillId="0" borderId="1" xfId="2" applyNumberFormat="1" applyFont="1" applyBorder="1" applyAlignment="1">
      <alignment horizontal="center" vertical="center" wrapText="1"/>
    </xf>
    <xf numFmtId="164" fontId="12" fillId="0" borderId="1" xfId="2" applyNumberFormat="1" applyFont="1" applyBorder="1" applyAlignment="1">
      <alignment horizontal="left" vertical="center" shrinkToFit="1"/>
    </xf>
    <xf numFmtId="164" fontId="12" fillId="0" borderId="1" xfId="2" applyNumberFormat="1" applyFont="1" applyBorder="1" applyAlignment="1">
      <alignment horizontal="right" vertical="center"/>
    </xf>
    <xf numFmtId="164" fontId="12" fillId="0" borderId="1" xfId="2" applyNumberFormat="1" applyFont="1" applyFill="1" applyBorder="1" applyAlignment="1">
      <alignment horizontal="right" vertical="center" shrinkToFit="1"/>
    </xf>
    <xf numFmtId="164" fontId="8" fillId="0" borderId="1" xfId="2" applyNumberFormat="1" applyFont="1" applyBorder="1" applyAlignment="1">
      <alignment horizontal="left" vertical="center"/>
    </xf>
    <xf numFmtId="164" fontId="11" fillId="0" borderId="1" xfId="2" applyNumberFormat="1" applyFont="1" applyBorder="1" applyAlignment="1">
      <alignment horizontal="left" vertical="center"/>
    </xf>
    <xf numFmtId="164" fontId="11" fillId="0" borderId="1" xfId="2" applyNumberFormat="1" applyFont="1" applyBorder="1" applyAlignment="1">
      <alignment horizontal="right" vertical="center"/>
    </xf>
    <xf numFmtId="164" fontId="12" fillId="0" borderId="1" xfId="2" applyNumberFormat="1" applyFont="1" applyBorder="1" applyAlignment="1">
      <alignment horizontal="right" vertical="center" shrinkToFit="1"/>
    </xf>
    <xf numFmtId="164" fontId="11" fillId="0" borderId="1" xfId="2" applyNumberFormat="1" applyFont="1" applyBorder="1" applyAlignment="1">
      <alignment vertical="center" shrinkToFit="1"/>
    </xf>
    <xf numFmtId="164" fontId="8" fillId="0" borderId="0" xfId="2" applyNumberFormat="1" applyFont="1" applyAlignment="1">
      <alignment horizontal="right" vertical="center"/>
    </xf>
    <xf numFmtId="164" fontId="11" fillId="0" borderId="0" xfId="2" applyNumberFormat="1" applyFont="1" applyAlignment="1">
      <alignment horizontal="right" vertical="center"/>
    </xf>
    <xf numFmtId="164" fontId="12" fillId="0" borderId="1" xfId="2" applyNumberFormat="1" applyFont="1" applyBorder="1" applyAlignment="1">
      <alignment horizontal="left" vertical="center"/>
    </xf>
    <xf numFmtId="164" fontId="11" fillId="0" borderId="1" xfId="2" applyNumberFormat="1" applyFont="1" applyBorder="1" applyAlignment="1">
      <alignment horizontal="right" vertical="center" shrinkToFit="1"/>
    </xf>
    <xf numFmtId="164" fontId="2" fillId="0" borderId="0" xfId="2" applyNumberFormat="1" applyFont="1" applyBorder="1" applyAlignment="1">
      <alignment horizontal="left" vertical="center"/>
    </xf>
    <xf numFmtId="164" fontId="7" fillId="0" borderId="0" xfId="2" applyNumberFormat="1" applyFont="1" applyBorder="1" applyAlignment="1">
      <alignment horizontal="right" vertical="center"/>
    </xf>
    <xf numFmtId="43" fontId="6" fillId="0" borderId="0" xfId="2" applyFont="1" applyFill="1" applyAlignment="1">
      <alignment horizontal="right" vertical="center"/>
    </xf>
    <xf numFmtId="164" fontId="8" fillId="0" borderId="1" xfId="2" applyNumberFormat="1" applyFont="1" applyBorder="1" applyAlignment="1">
      <alignment vertical="center"/>
    </xf>
    <xf numFmtId="164" fontId="8" fillId="0" borderId="1" xfId="2" applyNumberFormat="1" applyFont="1" applyFill="1" applyBorder="1" applyAlignment="1">
      <alignment horizontal="right" vertical="center" wrapText="1" shrinkToFit="1"/>
    </xf>
    <xf numFmtId="164" fontId="12" fillId="0" borderId="1" xfId="2" applyNumberFormat="1" applyFont="1" applyBorder="1" applyAlignment="1">
      <alignment vertical="center"/>
    </xf>
    <xf numFmtId="164" fontId="12" fillId="0" borderId="1" xfId="2" applyNumberFormat="1" applyFont="1" applyFill="1" applyBorder="1" applyAlignment="1">
      <alignment vertical="center"/>
    </xf>
    <xf numFmtId="164" fontId="12" fillId="0" borderId="1" xfId="2" applyNumberFormat="1" applyFont="1" applyFill="1" applyBorder="1" applyAlignment="1">
      <alignment horizontal="right" vertical="center" wrapText="1" shrinkToFit="1"/>
    </xf>
    <xf numFmtId="164" fontId="11" fillId="0" borderId="1" xfId="2" applyNumberFormat="1" applyFont="1" applyBorder="1" applyAlignment="1">
      <alignment vertical="center"/>
    </xf>
    <xf numFmtId="164" fontId="11" fillId="0" borderId="1" xfId="2" applyNumberFormat="1" applyFont="1" applyBorder="1" applyAlignment="1">
      <alignment vertical="center" wrapText="1"/>
    </xf>
    <xf numFmtId="164" fontId="12" fillId="0" borderId="1" xfId="2" applyNumberFormat="1" applyFont="1" applyBorder="1" applyAlignment="1">
      <alignment vertical="center" shrinkToFit="1"/>
    </xf>
    <xf numFmtId="164" fontId="12" fillId="0" borderId="1" xfId="2" applyNumberFormat="1" applyFont="1" applyBorder="1" applyAlignment="1">
      <alignment vertical="center" wrapText="1"/>
    </xf>
    <xf numFmtId="164" fontId="11" fillId="0" borderId="1" xfId="2" applyNumberFormat="1" applyFont="1" applyFill="1" applyBorder="1" applyAlignment="1">
      <alignment horizontal="right" vertical="center" wrapText="1" shrinkToFit="1"/>
    </xf>
    <xf numFmtId="164" fontId="13" fillId="0" borderId="1" xfId="2" applyNumberFormat="1" applyFont="1" applyBorder="1" applyAlignment="1">
      <alignment horizontal="right" vertical="center" shrinkToFit="1"/>
    </xf>
    <xf numFmtId="164" fontId="6" fillId="0" borderId="0" xfId="2" applyNumberFormat="1" applyFont="1" applyAlignment="1">
      <alignment horizontal="right" vertical="center"/>
    </xf>
    <xf numFmtId="164" fontId="8" fillId="0" borderId="1" xfId="2" applyNumberFormat="1" applyFont="1" applyBorder="1" applyAlignment="1">
      <alignment horizontal="right" vertical="center"/>
    </xf>
    <xf numFmtId="164" fontId="14" fillId="0" borderId="1" xfId="2" applyNumberFormat="1" applyFont="1" applyBorder="1" applyAlignment="1">
      <alignment horizontal="right" vertical="center"/>
    </xf>
    <xf numFmtId="164" fontId="14" fillId="0" borderId="1" xfId="2" applyNumberFormat="1" applyFont="1" applyBorder="1" applyAlignment="1">
      <alignment horizontal="right" vertical="center" shrinkToFit="1"/>
    </xf>
    <xf numFmtId="164" fontId="14" fillId="0" borderId="1" xfId="2" applyNumberFormat="1" applyFont="1" applyBorder="1" applyAlignment="1">
      <alignment vertical="center"/>
    </xf>
    <xf numFmtId="43" fontId="12" fillId="0" borderId="1" xfId="2" applyFont="1" applyBorder="1" applyAlignment="1">
      <alignment horizontal="center" vertical="center" wrapText="1"/>
    </xf>
    <xf numFmtId="164" fontId="12" fillId="0" borderId="2" xfId="2" applyNumberFormat="1" applyFont="1" applyFill="1" applyBorder="1" applyAlignment="1">
      <alignment horizontal="center" vertical="center" wrapText="1"/>
    </xf>
    <xf numFmtId="164" fontId="12" fillId="0" borderId="2" xfId="2" applyNumberFormat="1" applyFont="1" applyFill="1" applyBorder="1" applyAlignment="1">
      <alignment horizontal="right" vertical="center" shrinkToFit="1"/>
    </xf>
    <xf numFmtId="164" fontId="12" fillId="0" borderId="2" xfId="2" applyNumberFormat="1" applyFont="1" applyBorder="1" applyAlignment="1">
      <alignment horizontal="right" vertical="center"/>
    </xf>
    <xf numFmtId="164" fontId="11" fillId="0" borderId="2" xfId="2" applyNumberFormat="1" applyFont="1" applyBorder="1" applyAlignment="1">
      <alignment horizontal="right" vertical="center"/>
    </xf>
    <xf numFmtId="164" fontId="11" fillId="0" borderId="2" xfId="2" applyNumberFormat="1" applyFont="1" applyBorder="1" applyAlignment="1">
      <alignment horizontal="left" vertical="center"/>
    </xf>
    <xf numFmtId="164" fontId="11" fillId="0" borderId="2" xfId="2" applyNumberFormat="1" applyFont="1" applyBorder="1" applyAlignment="1">
      <alignment vertical="center" shrinkToFit="1"/>
    </xf>
    <xf numFmtId="164" fontId="11" fillId="0" borderId="2" xfId="2" applyNumberFormat="1" applyFont="1" applyBorder="1" applyAlignment="1">
      <alignment horizontal="right" vertical="center" shrinkToFit="1"/>
    </xf>
    <xf numFmtId="0" fontId="6" fillId="2" borderId="1" xfId="1" applyFont="1" applyFill="1" applyBorder="1" applyAlignment="1">
      <alignment horizontal="right" vertical="center" wrapText="1"/>
    </xf>
    <xf numFmtId="164" fontId="2" fillId="2" borderId="1" xfId="2" applyNumberFormat="1" applyFont="1" applyFill="1" applyBorder="1" applyAlignment="1">
      <alignment horizontal="right" vertical="center"/>
    </xf>
    <xf numFmtId="164" fontId="12" fillId="2" borderId="2" xfId="2" applyNumberFormat="1" applyFont="1" applyFill="1" applyBorder="1" applyAlignment="1">
      <alignment horizontal="right" vertical="center"/>
    </xf>
    <xf numFmtId="164" fontId="12" fillId="2" borderId="2" xfId="2" applyNumberFormat="1" applyFont="1" applyFill="1" applyBorder="1" applyAlignment="1">
      <alignment horizontal="left" vertical="center"/>
    </xf>
    <xf numFmtId="164" fontId="12" fillId="2" borderId="0" xfId="2" applyNumberFormat="1" applyFont="1" applyFill="1" applyAlignment="1">
      <alignment horizontal="right" vertical="center"/>
    </xf>
    <xf numFmtId="164" fontId="12" fillId="2" borderId="2" xfId="2" applyNumberFormat="1" applyFont="1" applyFill="1" applyBorder="1" applyAlignment="1">
      <alignment vertical="center" shrinkToFit="1"/>
    </xf>
    <xf numFmtId="164" fontId="12" fillId="2" borderId="2" xfId="2" applyNumberFormat="1" applyFont="1" applyFill="1" applyBorder="1" applyAlignment="1">
      <alignment horizontal="right" vertical="center" shrinkToFit="1"/>
    </xf>
    <xf numFmtId="164" fontId="2" fillId="2" borderId="0" xfId="2" applyNumberFormat="1" applyFont="1" applyFill="1" applyBorder="1" applyAlignment="1">
      <alignment horizontal="right" vertical="center"/>
    </xf>
    <xf numFmtId="43" fontId="12" fillId="2" borderId="1" xfId="2" applyFont="1" applyFill="1" applyBorder="1" applyAlignment="1">
      <alignment horizontal="center" vertical="center" wrapText="1"/>
    </xf>
    <xf numFmtId="43" fontId="12" fillId="2" borderId="1" xfId="2" applyFont="1" applyFill="1" applyBorder="1" applyAlignment="1">
      <alignment vertical="center"/>
    </xf>
    <xf numFmtId="164" fontId="12" fillId="2" borderId="1" xfId="2" applyNumberFormat="1" applyFont="1" applyFill="1" applyBorder="1" applyAlignment="1">
      <alignment vertical="center"/>
    </xf>
    <xf numFmtId="43" fontId="6" fillId="2" borderId="0" xfId="2" applyFont="1" applyFill="1" applyAlignment="1">
      <alignment horizontal="right" vertical="center"/>
    </xf>
    <xf numFmtId="164" fontId="12" fillId="2" borderId="1" xfId="2" applyNumberFormat="1" applyFont="1" applyFill="1" applyBorder="1" applyAlignment="1">
      <alignment vertical="center" wrapText="1"/>
    </xf>
    <xf numFmtId="164" fontId="12" fillId="2" borderId="1" xfId="2" applyNumberFormat="1" applyFont="1" applyFill="1" applyBorder="1" applyAlignment="1">
      <alignment vertical="center" shrinkToFit="1"/>
    </xf>
    <xf numFmtId="164" fontId="12" fillId="2" borderId="1" xfId="2" applyNumberFormat="1" applyFont="1" applyFill="1" applyBorder="1" applyAlignment="1">
      <alignment horizontal="right" vertical="center" wrapText="1" shrinkToFit="1"/>
    </xf>
    <xf numFmtId="164" fontId="6" fillId="2" borderId="1" xfId="2" applyNumberFormat="1" applyFont="1" applyFill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right" vertical="center" wrapText="1"/>
    </xf>
    <xf numFmtId="0" fontId="10" fillId="0" borderId="1" xfId="1" applyFont="1" applyBorder="1" applyAlignment="1">
      <alignment horizontal="right" vertical="center" textRotation="90" wrapText="1"/>
    </xf>
    <xf numFmtId="0" fontId="10" fillId="0" borderId="1" xfId="1" applyFont="1" applyBorder="1" applyAlignment="1">
      <alignment horizontal="left" vertical="center" wrapText="1"/>
    </xf>
    <xf numFmtId="164" fontId="12" fillId="0" borderId="1" xfId="2" applyNumberFormat="1" applyFont="1" applyBorder="1" applyAlignment="1">
      <alignment horizontal="left" vertical="center" textRotation="90" wrapText="1"/>
    </xf>
    <xf numFmtId="164" fontId="12" fillId="0" borderId="1" xfId="1" applyNumberFormat="1" applyFont="1" applyBorder="1" applyAlignment="1">
      <alignment horizontal="center" vertical="center" wrapText="1"/>
    </xf>
    <xf numFmtId="164" fontId="12" fillId="0" borderId="1" xfId="2" applyNumberFormat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textRotation="90" wrapText="1"/>
    </xf>
    <xf numFmtId="43" fontId="12" fillId="0" borderId="1" xfId="2" applyFont="1" applyBorder="1" applyAlignment="1">
      <alignment horizontal="center" vertical="center" wrapText="1"/>
    </xf>
    <xf numFmtId="43" fontId="12" fillId="0" borderId="1" xfId="2" applyFont="1" applyBorder="1" applyAlignment="1">
      <alignment horizontal="right" vertical="center" wrapText="1"/>
    </xf>
    <xf numFmtId="43" fontId="12" fillId="0" borderId="1" xfId="2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7"/>
  <sheetViews>
    <sheetView tabSelected="1" zoomScale="110" zoomScaleNormal="110" zoomScaleSheetLayoutView="100" workbookViewId="0">
      <pane ySplit="3" topLeftCell="A81" activePane="bottomLeft" state="frozen"/>
      <selection activeCell="K83" sqref="K83"/>
      <selection pane="bottomLeft" activeCell="K83" sqref="K83"/>
    </sheetView>
  </sheetViews>
  <sheetFormatPr defaultRowHeight="28.5" customHeight="1" x14ac:dyDescent="0.25"/>
  <cols>
    <col min="1" max="1" width="4.85546875" style="1" customWidth="1"/>
    <col min="2" max="2" width="39.28515625" style="8" customWidth="1"/>
    <col min="3" max="3" width="16" style="36" customWidth="1"/>
    <col min="4" max="4" width="16.28515625" style="36" customWidth="1"/>
    <col min="5" max="5" width="20.42578125" style="37" customWidth="1"/>
    <col min="6" max="6" width="21.85546875" style="37" customWidth="1"/>
    <col min="7" max="7" width="18.85546875" style="70" customWidth="1"/>
    <col min="8" max="16384" width="9.140625" style="1"/>
  </cols>
  <sheetData>
    <row r="1" spans="1:7" ht="28.5" customHeight="1" x14ac:dyDescent="0.25">
      <c r="A1" s="79" t="s">
        <v>226</v>
      </c>
      <c r="B1" s="79"/>
      <c r="C1" s="79"/>
      <c r="D1" s="79"/>
      <c r="E1" s="79"/>
      <c r="F1" s="79"/>
      <c r="G1" s="79"/>
    </row>
    <row r="2" spans="1:7" s="2" customFormat="1" ht="28.5" customHeight="1" x14ac:dyDescent="0.25">
      <c r="A2" s="81" t="s">
        <v>0</v>
      </c>
      <c r="B2" s="82" t="s">
        <v>1</v>
      </c>
      <c r="C2" s="83" t="s">
        <v>218</v>
      </c>
      <c r="D2" s="85" t="s">
        <v>219</v>
      </c>
      <c r="E2" s="84" t="s">
        <v>224</v>
      </c>
      <c r="F2" s="84"/>
      <c r="G2" s="84"/>
    </row>
    <row r="3" spans="1:7" s="2" customFormat="1" ht="28.5" customHeight="1" x14ac:dyDescent="0.25">
      <c r="A3" s="81"/>
      <c r="B3" s="82"/>
      <c r="C3" s="83"/>
      <c r="D3" s="85"/>
      <c r="E3" s="23" t="s">
        <v>220</v>
      </c>
      <c r="F3" s="56" t="s">
        <v>221</v>
      </c>
      <c r="G3" s="63" t="s">
        <v>231</v>
      </c>
    </row>
    <row r="4" spans="1:7" ht="28.5" customHeight="1" x14ac:dyDescent="0.25">
      <c r="A4" s="10" t="s">
        <v>2</v>
      </c>
      <c r="B4" s="11" t="s">
        <v>3</v>
      </c>
      <c r="C4" s="24"/>
      <c r="D4" s="24"/>
      <c r="E4" s="25"/>
      <c r="F4" s="57"/>
      <c r="G4" s="64"/>
    </row>
    <row r="5" spans="1:7" ht="28.5" customHeight="1" x14ac:dyDescent="0.25">
      <c r="A5" s="10"/>
      <c r="B5" s="11" t="s">
        <v>4</v>
      </c>
      <c r="C5" s="27">
        <v>46374570</v>
      </c>
      <c r="D5" s="27">
        <v>45003704.670000002</v>
      </c>
      <c r="E5" s="25">
        <v>70000000</v>
      </c>
      <c r="F5" s="58">
        <v>40000000</v>
      </c>
      <c r="G5" s="65">
        <v>32200000</v>
      </c>
    </row>
    <row r="6" spans="1:7" ht="28.5" customHeight="1" x14ac:dyDescent="0.25">
      <c r="A6" s="10"/>
      <c r="B6" s="11" t="s">
        <v>5</v>
      </c>
      <c r="C6" s="27">
        <v>168995033</v>
      </c>
      <c r="D6" s="27">
        <v>173934942.01609758</v>
      </c>
      <c r="E6" s="25">
        <v>270000000</v>
      </c>
      <c r="F6" s="58">
        <v>200000000</v>
      </c>
      <c r="G6" s="65">
        <v>217418700</v>
      </c>
    </row>
    <row r="7" spans="1:7" ht="28.5" customHeight="1" x14ac:dyDescent="0.25">
      <c r="A7" s="10"/>
      <c r="B7" s="11" t="s">
        <v>6</v>
      </c>
      <c r="C7" s="27">
        <v>0</v>
      </c>
      <c r="D7" s="27">
        <v>0</v>
      </c>
      <c r="E7" s="25">
        <v>30000</v>
      </c>
      <c r="F7" s="58">
        <v>0</v>
      </c>
      <c r="G7" s="65">
        <v>0</v>
      </c>
    </row>
    <row r="8" spans="1:7" ht="28.5" customHeight="1" x14ac:dyDescent="0.25">
      <c r="A8" s="10"/>
      <c r="B8" s="11" t="s">
        <v>7</v>
      </c>
      <c r="C8" s="27">
        <v>339564</v>
      </c>
      <c r="D8" s="27">
        <v>0</v>
      </c>
      <c r="E8" s="25">
        <v>20000000</v>
      </c>
      <c r="F8" s="58">
        <v>20000000</v>
      </c>
      <c r="G8" s="65">
        <v>20000000</v>
      </c>
    </row>
    <row r="9" spans="1:7" ht="28.5" customHeight="1" x14ac:dyDescent="0.25">
      <c r="A9" s="10"/>
      <c r="B9" s="11" t="s">
        <v>171</v>
      </c>
      <c r="C9" s="27">
        <v>74991225</v>
      </c>
      <c r="D9" s="27">
        <v>66590988</v>
      </c>
      <c r="E9" s="25">
        <v>95000000</v>
      </c>
      <c r="F9" s="58">
        <v>70000000</v>
      </c>
      <c r="G9" s="65">
        <v>70000000</v>
      </c>
    </row>
    <row r="10" spans="1:7" ht="28.5" customHeight="1" x14ac:dyDescent="0.25">
      <c r="A10" s="10"/>
      <c r="B10" s="11" t="s">
        <v>8</v>
      </c>
      <c r="C10" s="27">
        <v>48422</v>
      </c>
      <c r="D10" s="27">
        <v>7548.8700000000008</v>
      </c>
      <c r="E10" s="25">
        <v>100000</v>
      </c>
      <c r="F10" s="58">
        <v>8681</v>
      </c>
      <c r="G10" s="65">
        <v>9436</v>
      </c>
    </row>
    <row r="11" spans="1:7" ht="28.5" customHeight="1" x14ac:dyDescent="0.25">
      <c r="A11" s="10"/>
      <c r="B11" s="11" t="s">
        <v>9</v>
      </c>
      <c r="C11" s="27">
        <v>67616643</v>
      </c>
      <c r="D11" s="27">
        <v>69584023.642439023</v>
      </c>
      <c r="E11" s="25">
        <v>110000000</v>
      </c>
      <c r="F11" s="58">
        <v>80000000</v>
      </c>
      <c r="G11" s="65">
        <v>86980000</v>
      </c>
    </row>
    <row r="12" spans="1:7" ht="28.5" customHeight="1" x14ac:dyDescent="0.25">
      <c r="A12" s="10"/>
      <c r="B12" s="11" t="s">
        <v>10</v>
      </c>
      <c r="C12" s="27">
        <v>579</v>
      </c>
      <c r="D12" s="27">
        <v>0</v>
      </c>
      <c r="E12" s="25">
        <v>2000000</v>
      </c>
      <c r="F12" s="58">
        <v>2000000</v>
      </c>
      <c r="G12" s="65">
        <v>2000000</v>
      </c>
    </row>
    <row r="13" spans="1:7" ht="28.5" customHeight="1" x14ac:dyDescent="0.25">
      <c r="A13" s="10"/>
      <c r="B13" s="11" t="s">
        <v>11</v>
      </c>
      <c r="C13" s="27">
        <v>11752109</v>
      </c>
      <c r="D13" s="27">
        <v>14721785</v>
      </c>
      <c r="E13" s="25">
        <v>40000000</v>
      </c>
      <c r="F13" s="58">
        <v>17000000</v>
      </c>
      <c r="G13" s="65">
        <v>18402231</v>
      </c>
    </row>
    <row r="14" spans="1:7" ht="28.5" customHeight="1" x14ac:dyDescent="0.25">
      <c r="A14" s="10"/>
      <c r="B14" s="11" t="s">
        <v>12</v>
      </c>
      <c r="C14" s="27">
        <v>159245716</v>
      </c>
      <c r="D14" s="27">
        <v>53866103.799999997</v>
      </c>
      <c r="E14" s="25">
        <v>130000000</v>
      </c>
      <c r="F14" s="58">
        <v>300000000</v>
      </c>
      <c r="G14" s="65">
        <v>300000000</v>
      </c>
    </row>
    <row r="15" spans="1:7" ht="28.5" customHeight="1" x14ac:dyDescent="0.25">
      <c r="A15" s="10"/>
      <c r="B15" s="11" t="s">
        <v>13</v>
      </c>
      <c r="C15" s="27">
        <v>8198043</v>
      </c>
      <c r="D15" s="27">
        <v>10861037</v>
      </c>
      <c r="E15" s="25">
        <v>40000000</v>
      </c>
      <c r="F15" s="58">
        <v>12490193</v>
      </c>
      <c r="G15" s="65">
        <v>13576300</v>
      </c>
    </row>
    <row r="16" spans="1:7" ht="28.5" customHeight="1" x14ac:dyDescent="0.25">
      <c r="A16" s="10"/>
      <c r="B16" s="11" t="s">
        <v>14</v>
      </c>
      <c r="C16" s="27">
        <v>33808289</v>
      </c>
      <c r="D16" s="27">
        <v>34792049.301219508</v>
      </c>
      <c r="E16" s="25">
        <v>55000000</v>
      </c>
      <c r="F16" s="58">
        <v>40010857</v>
      </c>
      <c r="G16" s="65">
        <v>43490000</v>
      </c>
    </row>
    <row r="17" spans="1:7" ht="28.5" customHeight="1" x14ac:dyDescent="0.25">
      <c r="A17" s="10"/>
      <c r="B17" s="11" t="s">
        <v>15</v>
      </c>
      <c r="C17" s="27">
        <v>6759773</v>
      </c>
      <c r="D17" s="27">
        <v>6957299.7502439013</v>
      </c>
      <c r="E17" s="25">
        <v>11004510</v>
      </c>
      <c r="F17" s="58">
        <v>8000895</v>
      </c>
      <c r="G17" s="65">
        <v>8697000</v>
      </c>
    </row>
    <row r="18" spans="1:7" ht="28.5" customHeight="1" x14ac:dyDescent="0.25">
      <c r="A18" s="10" t="s">
        <v>16</v>
      </c>
      <c r="B18" s="11" t="s">
        <v>17</v>
      </c>
      <c r="C18" s="27">
        <v>262276107</v>
      </c>
      <c r="D18" s="27">
        <v>145347521</v>
      </c>
      <c r="E18" s="25">
        <v>750000000</v>
      </c>
      <c r="F18" s="58">
        <v>650000000</v>
      </c>
      <c r="G18" s="65">
        <v>650000000</v>
      </c>
    </row>
    <row r="19" spans="1:7" s="3" customFormat="1" ht="28.5" customHeight="1" x14ac:dyDescent="0.25">
      <c r="A19" s="10"/>
      <c r="B19" s="11" t="s">
        <v>18</v>
      </c>
      <c r="C19" s="28">
        <v>840406073</v>
      </c>
      <c r="D19" s="28">
        <v>621667003.04999995</v>
      </c>
      <c r="E19" s="29">
        <f>SUM(E5:E18)</f>
        <v>1593134510</v>
      </c>
      <c r="F19" s="59">
        <f>SUM(F5:F18)</f>
        <v>1439510626</v>
      </c>
      <c r="G19" s="65">
        <f>SUM(G5:G18)</f>
        <v>1462773667</v>
      </c>
    </row>
    <row r="20" spans="1:7" ht="28.5" customHeight="1" x14ac:dyDescent="0.25">
      <c r="A20" s="10" t="s">
        <v>19</v>
      </c>
      <c r="B20" s="11" t="s">
        <v>20</v>
      </c>
      <c r="C20" s="27"/>
      <c r="D20" s="27"/>
      <c r="E20" s="25"/>
      <c r="F20" s="58">
        <v>0</v>
      </c>
      <c r="G20" s="65">
        <v>0</v>
      </c>
    </row>
    <row r="21" spans="1:7" ht="28.5" customHeight="1" x14ac:dyDescent="0.25">
      <c r="A21" s="10"/>
      <c r="B21" s="11" t="s">
        <v>21</v>
      </c>
      <c r="C21" s="27">
        <v>17033</v>
      </c>
      <c r="D21" s="27">
        <v>51100</v>
      </c>
      <c r="E21" s="25">
        <v>0</v>
      </c>
      <c r="F21" s="58">
        <v>35000</v>
      </c>
      <c r="G21" s="65">
        <v>64000</v>
      </c>
    </row>
    <row r="22" spans="1:7" ht="28.5" customHeight="1" x14ac:dyDescent="0.25">
      <c r="A22" s="10"/>
      <c r="B22" s="11" t="s">
        <v>22</v>
      </c>
      <c r="C22" s="27">
        <v>0</v>
      </c>
      <c r="D22" s="27">
        <v>0</v>
      </c>
      <c r="E22" s="25">
        <v>0</v>
      </c>
      <c r="F22" s="58">
        <v>0</v>
      </c>
      <c r="G22" s="65">
        <v>0</v>
      </c>
    </row>
    <row r="23" spans="1:7" ht="28.5" customHeight="1" x14ac:dyDescent="0.25">
      <c r="A23" s="10"/>
      <c r="B23" s="11" t="s">
        <v>23</v>
      </c>
      <c r="C23" s="27">
        <v>4233287</v>
      </c>
      <c r="D23" s="27">
        <v>4402746</v>
      </c>
      <c r="E23" s="25">
        <v>6500000</v>
      </c>
      <c r="F23" s="58">
        <v>6000000</v>
      </c>
      <c r="G23" s="65">
        <v>6000000</v>
      </c>
    </row>
    <row r="24" spans="1:7" s="3" customFormat="1" ht="28.5" customHeight="1" x14ac:dyDescent="0.25">
      <c r="A24" s="10"/>
      <c r="B24" s="11" t="s">
        <v>24</v>
      </c>
      <c r="C24" s="28">
        <v>4250320</v>
      </c>
      <c r="D24" s="28">
        <v>4453846</v>
      </c>
      <c r="E24" s="28">
        <f>SUM(E21:E23)</f>
        <v>6500000</v>
      </c>
      <c r="F24" s="60">
        <f>SUM(F21:F23)</f>
        <v>6035000</v>
      </c>
      <c r="G24" s="66">
        <f>SUM(G21:G23)</f>
        <v>6064000</v>
      </c>
    </row>
    <row r="25" spans="1:7" ht="28.5" customHeight="1" x14ac:dyDescent="0.25">
      <c r="A25" s="10" t="s">
        <v>25</v>
      </c>
      <c r="B25" s="11" t="s">
        <v>26</v>
      </c>
      <c r="C25" s="27"/>
      <c r="D25" s="27"/>
      <c r="E25" s="25"/>
      <c r="F25" s="58">
        <v>0</v>
      </c>
      <c r="G25" s="65">
        <v>0</v>
      </c>
    </row>
    <row r="26" spans="1:7" ht="28.5" customHeight="1" x14ac:dyDescent="0.25">
      <c r="A26" s="10"/>
      <c r="B26" s="11" t="s">
        <v>27</v>
      </c>
      <c r="C26" s="27">
        <v>0</v>
      </c>
      <c r="D26" s="27">
        <v>0</v>
      </c>
      <c r="E26" s="25"/>
      <c r="F26" s="58">
        <v>0</v>
      </c>
      <c r="G26" s="65">
        <v>0</v>
      </c>
    </row>
    <row r="27" spans="1:7" ht="28.5" customHeight="1" x14ac:dyDescent="0.25">
      <c r="A27" s="10"/>
      <c r="B27" s="11" t="s">
        <v>172</v>
      </c>
      <c r="C27" s="27">
        <v>0</v>
      </c>
      <c r="D27" s="27">
        <v>0</v>
      </c>
      <c r="E27" s="25">
        <v>0</v>
      </c>
      <c r="F27" s="58">
        <v>0</v>
      </c>
      <c r="G27" s="65">
        <v>0</v>
      </c>
    </row>
    <row r="28" spans="1:7" ht="28.5" customHeight="1" x14ac:dyDescent="0.25">
      <c r="A28" s="80"/>
      <c r="B28" s="11" t="s">
        <v>173</v>
      </c>
      <c r="C28" s="27">
        <v>0</v>
      </c>
      <c r="D28" s="27">
        <v>0</v>
      </c>
      <c r="E28" s="25">
        <v>0</v>
      </c>
      <c r="F28" s="58">
        <v>0</v>
      </c>
      <c r="G28" s="65">
        <v>0</v>
      </c>
    </row>
    <row r="29" spans="1:7" ht="28.5" customHeight="1" x14ac:dyDescent="0.25">
      <c r="A29" s="80"/>
      <c r="B29" s="11" t="s">
        <v>176</v>
      </c>
      <c r="C29" s="27">
        <v>0</v>
      </c>
      <c r="D29" s="27">
        <v>0</v>
      </c>
      <c r="E29" s="25">
        <v>0</v>
      </c>
      <c r="F29" s="58">
        <v>0</v>
      </c>
      <c r="G29" s="65">
        <v>0</v>
      </c>
    </row>
    <row r="30" spans="1:7" ht="28.5" customHeight="1" x14ac:dyDescent="0.25">
      <c r="A30" s="10"/>
      <c r="B30" s="11" t="s">
        <v>175</v>
      </c>
      <c r="C30" s="27">
        <v>3837</v>
      </c>
      <c r="D30" s="27">
        <v>0</v>
      </c>
      <c r="E30" s="25">
        <v>350000</v>
      </c>
      <c r="F30" s="58">
        <v>350000</v>
      </c>
      <c r="G30" s="65">
        <v>350000</v>
      </c>
    </row>
    <row r="31" spans="1:7" ht="28.5" customHeight="1" x14ac:dyDescent="0.25">
      <c r="A31" s="10" t="s">
        <v>28</v>
      </c>
      <c r="B31" s="11" t="s">
        <v>174</v>
      </c>
      <c r="C31" s="27">
        <v>444583</v>
      </c>
      <c r="D31" s="27">
        <v>1333750</v>
      </c>
      <c r="E31" s="25">
        <v>0</v>
      </c>
      <c r="F31" s="58">
        <v>1533813</v>
      </c>
      <c r="G31" s="65">
        <v>1667200</v>
      </c>
    </row>
    <row r="32" spans="1:7" ht="28.5" customHeight="1" x14ac:dyDescent="0.25">
      <c r="A32" s="10"/>
      <c r="B32" s="11" t="s">
        <v>177</v>
      </c>
      <c r="C32" s="27">
        <v>0</v>
      </c>
      <c r="D32" s="27">
        <v>0</v>
      </c>
      <c r="E32" s="25">
        <v>0</v>
      </c>
      <c r="F32" s="58">
        <v>0</v>
      </c>
      <c r="G32" s="65">
        <v>0</v>
      </c>
    </row>
    <row r="33" spans="1:7" ht="28.5" customHeight="1" x14ac:dyDescent="0.25">
      <c r="A33" s="10"/>
      <c r="B33" s="11" t="s">
        <v>178</v>
      </c>
      <c r="C33" s="27">
        <v>2000</v>
      </c>
      <c r="D33" s="27">
        <v>6000</v>
      </c>
      <c r="E33" s="25">
        <v>50000</v>
      </c>
      <c r="F33" s="58">
        <v>10000</v>
      </c>
      <c r="G33" s="65">
        <v>10000</v>
      </c>
    </row>
    <row r="34" spans="1:7" ht="28.5" customHeight="1" x14ac:dyDescent="0.25">
      <c r="A34" s="10"/>
      <c r="B34" s="11" t="s">
        <v>179</v>
      </c>
      <c r="C34" s="27">
        <v>0</v>
      </c>
      <c r="D34" s="27">
        <v>0</v>
      </c>
      <c r="E34" s="25">
        <v>0</v>
      </c>
      <c r="F34" s="58">
        <v>0</v>
      </c>
      <c r="G34" s="65">
        <v>0</v>
      </c>
    </row>
    <row r="35" spans="1:7" ht="28.5" customHeight="1" x14ac:dyDescent="0.25">
      <c r="A35" s="10"/>
      <c r="B35" s="11" t="s">
        <v>180</v>
      </c>
      <c r="C35" s="27">
        <v>0</v>
      </c>
      <c r="D35" s="27">
        <v>0</v>
      </c>
      <c r="E35" s="25">
        <v>0</v>
      </c>
      <c r="F35" s="58">
        <v>0</v>
      </c>
      <c r="G35" s="65">
        <v>0</v>
      </c>
    </row>
    <row r="36" spans="1:7" ht="28.5" customHeight="1" x14ac:dyDescent="0.25">
      <c r="A36" s="10"/>
      <c r="B36" s="11" t="s">
        <v>168</v>
      </c>
      <c r="C36" s="27">
        <v>5563488</v>
      </c>
      <c r="D36" s="27">
        <v>258400</v>
      </c>
      <c r="E36" s="25">
        <v>500000</v>
      </c>
      <c r="F36" s="58">
        <v>500000</v>
      </c>
      <c r="G36" s="65">
        <v>500000</v>
      </c>
    </row>
    <row r="37" spans="1:7" ht="28.5" customHeight="1" x14ac:dyDescent="0.25">
      <c r="A37" s="10"/>
      <c r="B37" s="11" t="s">
        <v>181</v>
      </c>
      <c r="C37" s="27">
        <v>0</v>
      </c>
      <c r="D37" s="27">
        <v>0</v>
      </c>
      <c r="E37" s="25"/>
      <c r="F37" s="58">
        <v>0</v>
      </c>
      <c r="G37" s="65">
        <v>0</v>
      </c>
    </row>
    <row r="38" spans="1:7" ht="28.5" customHeight="1" x14ac:dyDescent="0.25">
      <c r="A38" s="10"/>
      <c r="B38" s="11" t="s">
        <v>183</v>
      </c>
      <c r="C38" s="27">
        <v>0</v>
      </c>
      <c r="D38" s="27">
        <v>0</v>
      </c>
      <c r="E38" s="25">
        <v>0</v>
      </c>
      <c r="F38" s="58">
        <v>0</v>
      </c>
      <c r="G38" s="65">
        <v>0</v>
      </c>
    </row>
    <row r="39" spans="1:7" ht="28.5" customHeight="1" x14ac:dyDescent="0.25">
      <c r="A39" s="10"/>
      <c r="B39" s="11" t="s">
        <v>169</v>
      </c>
      <c r="C39" s="27">
        <v>14000</v>
      </c>
      <c r="D39" s="27">
        <v>0</v>
      </c>
      <c r="E39" s="25">
        <v>50000</v>
      </c>
      <c r="F39" s="58">
        <v>50000</v>
      </c>
      <c r="G39" s="65">
        <v>50000</v>
      </c>
    </row>
    <row r="40" spans="1:7" ht="28.5" customHeight="1" x14ac:dyDescent="0.25">
      <c r="A40" s="10"/>
      <c r="B40" s="11" t="s">
        <v>182</v>
      </c>
      <c r="C40" s="27">
        <v>0</v>
      </c>
      <c r="D40" s="27">
        <v>0</v>
      </c>
      <c r="E40" s="25">
        <v>0</v>
      </c>
      <c r="F40" s="58">
        <v>0</v>
      </c>
      <c r="G40" s="65">
        <v>0</v>
      </c>
    </row>
    <row r="41" spans="1:7" ht="28.5" customHeight="1" x14ac:dyDescent="0.25">
      <c r="A41" s="10"/>
      <c r="B41" s="11" t="s">
        <v>170</v>
      </c>
      <c r="C41" s="27">
        <v>8342</v>
      </c>
      <c r="D41" s="27">
        <v>636</v>
      </c>
      <c r="E41" s="25">
        <v>80000</v>
      </c>
      <c r="F41" s="58">
        <v>50000</v>
      </c>
      <c r="G41" s="65">
        <v>50000</v>
      </c>
    </row>
    <row r="42" spans="1:7" ht="28.5" customHeight="1" x14ac:dyDescent="0.25">
      <c r="A42" s="10"/>
      <c r="B42" s="11" t="s">
        <v>29</v>
      </c>
      <c r="C42" s="27">
        <v>0</v>
      </c>
      <c r="D42" s="27">
        <v>0</v>
      </c>
      <c r="E42" s="25"/>
      <c r="F42" s="58">
        <v>0</v>
      </c>
      <c r="G42" s="65">
        <v>0</v>
      </c>
    </row>
    <row r="43" spans="1:7" ht="28.5" customHeight="1" x14ac:dyDescent="0.25">
      <c r="A43" s="10"/>
      <c r="B43" s="11" t="s">
        <v>184</v>
      </c>
      <c r="C43" s="27">
        <v>1713740</v>
      </c>
      <c r="D43" s="27">
        <v>2680220</v>
      </c>
      <c r="E43" s="25">
        <v>0</v>
      </c>
      <c r="F43" s="58">
        <v>0</v>
      </c>
      <c r="G43" s="65">
        <v>0</v>
      </c>
    </row>
    <row r="44" spans="1:7" ht="28.5" customHeight="1" x14ac:dyDescent="0.25">
      <c r="A44" s="10"/>
      <c r="B44" s="11" t="s">
        <v>185</v>
      </c>
      <c r="C44" s="27">
        <v>61715912</v>
      </c>
      <c r="D44" s="27">
        <v>66920074</v>
      </c>
      <c r="E44" s="25">
        <v>150000000</v>
      </c>
      <c r="F44" s="58">
        <v>75000000</v>
      </c>
      <c r="G44" s="65">
        <v>75000000</v>
      </c>
    </row>
    <row r="45" spans="1:7" ht="28.5" customHeight="1" x14ac:dyDescent="0.25">
      <c r="A45" s="10"/>
      <c r="B45" s="22" t="s">
        <v>228</v>
      </c>
      <c r="C45" s="27">
        <v>0</v>
      </c>
      <c r="D45" s="27">
        <v>0</v>
      </c>
      <c r="E45" s="25">
        <v>0</v>
      </c>
      <c r="F45" s="58">
        <v>0</v>
      </c>
      <c r="G45" s="65">
        <v>0</v>
      </c>
    </row>
    <row r="46" spans="1:7" ht="28.5" customHeight="1" x14ac:dyDescent="0.25">
      <c r="A46" s="10"/>
      <c r="B46" s="11" t="s">
        <v>186</v>
      </c>
      <c r="C46" s="27">
        <v>426137</v>
      </c>
      <c r="D46" s="27">
        <v>1278410</v>
      </c>
      <c r="E46" s="25">
        <v>4000000</v>
      </c>
      <c r="F46" s="58">
        <v>1500000</v>
      </c>
      <c r="G46" s="65">
        <v>1600000</v>
      </c>
    </row>
    <row r="47" spans="1:7" ht="28.5" customHeight="1" x14ac:dyDescent="0.25">
      <c r="A47" s="10"/>
      <c r="B47" s="11" t="s">
        <v>30</v>
      </c>
      <c r="C47" s="27">
        <v>4676103</v>
      </c>
      <c r="D47" s="27">
        <v>8160239</v>
      </c>
      <c r="E47" s="25">
        <v>6000000</v>
      </c>
      <c r="F47" s="58">
        <v>1500000</v>
      </c>
      <c r="G47" s="65">
        <v>6000000</v>
      </c>
    </row>
    <row r="48" spans="1:7" ht="28.5" customHeight="1" x14ac:dyDescent="0.25">
      <c r="A48" s="10"/>
      <c r="B48" s="11" t="s">
        <v>31</v>
      </c>
      <c r="C48" s="27">
        <v>0</v>
      </c>
      <c r="D48" s="27">
        <v>0</v>
      </c>
      <c r="E48" s="25">
        <v>0</v>
      </c>
      <c r="F48" s="58">
        <v>0</v>
      </c>
      <c r="G48" s="65">
        <v>0</v>
      </c>
    </row>
    <row r="49" spans="1:7" ht="28.5" customHeight="1" x14ac:dyDescent="0.25">
      <c r="A49" s="10"/>
      <c r="B49" s="11" t="s">
        <v>187</v>
      </c>
      <c r="C49" s="27">
        <v>543230</v>
      </c>
      <c r="D49" s="27">
        <v>686350</v>
      </c>
      <c r="E49" s="25">
        <v>1000000</v>
      </c>
      <c r="F49" s="58">
        <v>1000000</v>
      </c>
      <c r="G49" s="65">
        <v>1000000</v>
      </c>
    </row>
    <row r="50" spans="1:7" ht="28.5" customHeight="1" x14ac:dyDescent="0.25">
      <c r="A50" s="10"/>
      <c r="B50" s="11" t="s">
        <v>32</v>
      </c>
      <c r="C50" s="27">
        <v>0</v>
      </c>
      <c r="D50" s="27">
        <v>0</v>
      </c>
      <c r="E50" s="25">
        <v>0</v>
      </c>
      <c r="F50" s="58">
        <v>0</v>
      </c>
      <c r="G50" s="65">
        <v>0</v>
      </c>
    </row>
    <row r="51" spans="1:7" ht="28.5" customHeight="1" x14ac:dyDescent="0.25">
      <c r="A51" s="10"/>
      <c r="B51" s="11" t="s">
        <v>188</v>
      </c>
      <c r="C51" s="27">
        <v>7440</v>
      </c>
      <c r="D51" s="27">
        <v>0</v>
      </c>
      <c r="E51" s="25">
        <v>450000</v>
      </c>
      <c r="F51" s="58">
        <v>250000</v>
      </c>
      <c r="G51" s="65">
        <v>250000</v>
      </c>
    </row>
    <row r="52" spans="1:7" ht="28.5" customHeight="1" x14ac:dyDescent="0.25">
      <c r="A52" s="10"/>
      <c r="B52" s="11" t="s">
        <v>189</v>
      </c>
      <c r="C52" s="27">
        <v>12240</v>
      </c>
      <c r="D52" s="27">
        <v>36720</v>
      </c>
      <c r="E52" s="25">
        <v>0</v>
      </c>
      <c r="F52" s="58">
        <v>0</v>
      </c>
      <c r="G52" s="65">
        <v>0</v>
      </c>
    </row>
    <row r="53" spans="1:7" ht="28.5" customHeight="1" x14ac:dyDescent="0.25">
      <c r="A53" s="10"/>
      <c r="B53" s="11" t="s">
        <v>33</v>
      </c>
      <c r="C53" s="27">
        <v>0</v>
      </c>
      <c r="D53" s="27">
        <v>0</v>
      </c>
      <c r="E53" s="25">
        <v>0</v>
      </c>
      <c r="F53" s="58">
        <v>0</v>
      </c>
      <c r="G53" s="65">
        <v>0</v>
      </c>
    </row>
    <row r="54" spans="1:7" ht="28.5" customHeight="1" x14ac:dyDescent="0.25">
      <c r="A54" s="10"/>
      <c r="B54" s="11" t="s">
        <v>190</v>
      </c>
      <c r="C54" s="27">
        <v>1130</v>
      </c>
      <c r="D54" s="27">
        <v>135.94999999999999</v>
      </c>
      <c r="E54" s="30">
        <v>50000</v>
      </c>
      <c r="F54" s="58">
        <v>50000</v>
      </c>
      <c r="G54" s="65">
        <v>50000</v>
      </c>
    </row>
    <row r="55" spans="1:7" ht="28.5" customHeight="1" x14ac:dyDescent="0.25">
      <c r="A55" s="10"/>
      <c r="B55" s="11" t="s">
        <v>191</v>
      </c>
      <c r="C55" s="27">
        <v>0</v>
      </c>
      <c r="D55" s="27">
        <v>0</v>
      </c>
      <c r="E55" s="25">
        <v>0</v>
      </c>
      <c r="F55" s="58">
        <v>0</v>
      </c>
      <c r="G55" s="65">
        <v>0</v>
      </c>
    </row>
    <row r="56" spans="1:7" ht="28.5" customHeight="1" x14ac:dyDescent="0.25">
      <c r="A56" s="10"/>
      <c r="B56" s="11" t="s">
        <v>192</v>
      </c>
      <c r="C56" s="27">
        <v>428026</v>
      </c>
      <c r="D56" s="27">
        <v>477052</v>
      </c>
      <c r="E56" s="25">
        <v>550000</v>
      </c>
      <c r="F56" s="58">
        <v>550000</v>
      </c>
      <c r="G56" s="65">
        <v>596300</v>
      </c>
    </row>
    <row r="57" spans="1:7" ht="28.5" customHeight="1" x14ac:dyDescent="0.25">
      <c r="A57" s="10"/>
      <c r="B57" s="11" t="s">
        <v>193</v>
      </c>
      <c r="C57" s="27">
        <v>40844040</v>
      </c>
      <c r="D57" s="27">
        <v>42217213</v>
      </c>
      <c r="E57" s="30">
        <v>70000000</v>
      </c>
      <c r="F57" s="58">
        <v>40000000</v>
      </c>
      <c r="G57" s="65">
        <v>40000000</v>
      </c>
    </row>
    <row r="58" spans="1:7" ht="28.5" customHeight="1" x14ac:dyDescent="0.25">
      <c r="A58" s="10"/>
      <c r="B58" s="11" t="s">
        <v>194</v>
      </c>
      <c r="C58" s="27">
        <v>5922201</v>
      </c>
      <c r="D58" s="27">
        <v>2125214</v>
      </c>
      <c r="E58" s="26">
        <v>12000000</v>
      </c>
      <c r="F58" s="58">
        <v>2500000</v>
      </c>
      <c r="G58" s="65">
        <v>2656600</v>
      </c>
    </row>
    <row r="59" spans="1:7" ht="28.5" customHeight="1" x14ac:dyDescent="0.25">
      <c r="A59" s="10"/>
      <c r="B59" s="11" t="s">
        <v>195</v>
      </c>
      <c r="C59" s="27">
        <v>0</v>
      </c>
      <c r="D59" s="27">
        <v>0</v>
      </c>
      <c r="E59" s="25">
        <v>0</v>
      </c>
      <c r="F59" s="58">
        <v>0</v>
      </c>
      <c r="G59" s="65">
        <v>0</v>
      </c>
    </row>
    <row r="60" spans="1:7" ht="28.5" customHeight="1" x14ac:dyDescent="0.25">
      <c r="A60" s="10"/>
      <c r="B60" s="11" t="s">
        <v>198</v>
      </c>
      <c r="C60" s="27">
        <v>105532123</v>
      </c>
      <c r="D60" s="27">
        <v>132104031</v>
      </c>
      <c r="E60" s="25">
        <v>130000000</v>
      </c>
      <c r="F60" s="58">
        <v>130000000</v>
      </c>
      <c r="G60" s="65">
        <v>130000000</v>
      </c>
    </row>
    <row r="61" spans="1:7" ht="28.5" customHeight="1" x14ac:dyDescent="0.25">
      <c r="A61" s="10"/>
      <c r="B61" s="11" t="s">
        <v>197</v>
      </c>
      <c r="C61" s="27">
        <v>0</v>
      </c>
      <c r="D61" s="27">
        <v>0</v>
      </c>
      <c r="E61" s="25">
        <v>0</v>
      </c>
      <c r="F61" s="58">
        <v>0</v>
      </c>
      <c r="G61" s="65">
        <v>0</v>
      </c>
    </row>
    <row r="62" spans="1:7" ht="28.5" customHeight="1" x14ac:dyDescent="0.25">
      <c r="A62" s="10"/>
      <c r="B62" s="11" t="s">
        <v>196</v>
      </c>
      <c r="C62" s="27">
        <v>1754187</v>
      </c>
      <c r="D62" s="27">
        <v>5262561</v>
      </c>
      <c r="E62" s="25">
        <v>0</v>
      </c>
      <c r="F62" s="58">
        <v>0</v>
      </c>
      <c r="G62" s="65">
        <v>0</v>
      </c>
    </row>
    <row r="63" spans="1:7" ht="28.5" customHeight="1" x14ac:dyDescent="0.25">
      <c r="A63" s="10"/>
      <c r="B63" s="11" t="s">
        <v>199</v>
      </c>
      <c r="C63" s="27">
        <v>0</v>
      </c>
      <c r="D63" s="27">
        <v>0</v>
      </c>
      <c r="E63" s="25">
        <v>0</v>
      </c>
      <c r="F63" s="58">
        <v>0</v>
      </c>
      <c r="G63" s="65">
        <v>0</v>
      </c>
    </row>
    <row r="64" spans="1:7" ht="28.5" customHeight="1" x14ac:dyDescent="0.25">
      <c r="A64" s="10"/>
      <c r="B64" s="16" t="s">
        <v>227</v>
      </c>
      <c r="C64" s="27">
        <v>23399338</v>
      </c>
      <c r="D64" s="27">
        <v>16878515.75</v>
      </c>
      <c r="E64" s="25">
        <v>45000000</v>
      </c>
      <c r="F64" s="58">
        <v>30000000</v>
      </c>
      <c r="G64" s="65">
        <v>30000000</v>
      </c>
    </row>
    <row r="65" spans="1:7" s="3" customFormat="1" ht="28.5" customHeight="1" x14ac:dyDescent="0.25">
      <c r="A65" s="10"/>
      <c r="B65" s="12" t="s">
        <v>34</v>
      </c>
      <c r="C65" s="28">
        <v>253012097</v>
      </c>
      <c r="D65" s="28">
        <v>280425521.69999999</v>
      </c>
      <c r="E65" s="28">
        <f>SUM(E26:E64)</f>
        <v>420080000</v>
      </c>
      <c r="F65" s="60">
        <f>SUM(F26:F64)</f>
        <v>284843813</v>
      </c>
      <c r="G65" s="66">
        <f>SUM(G26:G64)</f>
        <v>289780100</v>
      </c>
    </row>
    <row r="66" spans="1:7" ht="28.5" customHeight="1" x14ac:dyDescent="0.25">
      <c r="A66" s="10" t="s">
        <v>35</v>
      </c>
      <c r="B66" s="11" t="s">
        <v>36</v>
      </c>
      <c r="C66" s="27"/>
      <c r="D66" s="27"/>
      <c r="E66" s="25"/>
      <c r="F66" s="58">
        <v>0</v>
      </c>
      <c r="G66" s="65">
        <v>0</v>
      </c>
    </row>
    <row r="67" spans="1:7" ht="28.5" customHeight="1" x14ac:dyDescent="0.25">
      <c r="A67" s="10"/>
      <c r="B67" s="11" t="s">
        <v>200</v>
      </c>
      <c r="C67" s="27">
        <v>3900214</v>
      </c>
      <c r="D67" s="27">
        <v>1539572</v>
      </c>
      <c r="E67" s="25">
        <v>25000000</v>
      </c>
      <c r="F67" s="58">
        <v>45000000</v>
      </c>
      <c r="G67" s="65">
        <v>45000000</v>
      </c>
    </row>
    <row r="68" spans="1:7" ht="28.5" customHeight="1" x14ac:dyDescent="0.25">
      <c r="A68" s="10"/>
      <c r="B68" s="11" t="s">
        <v>201</v>
      </c>
      <c r="C68" s="27">
        <v>9347235</v>
      </c>
      <c r="D68" s="27">
        <v>759320</v>
      </c>
      <c r="E68" s="25">
        <v>10000000</v>
      </c>
      <c r="F68" s="58">
        <v>7000000</v>
      </c>
      <c r="G68" s="65">
        <v>7000000</v>
      </c>
    </row>
    <row r="69" spans="1:7" s="3" customFormat="1" ht="28.5" customHeight="1" x14ac:dyDescent="0.25">
      <c r="A69" s="10"/>
      <c r="B69" s="11" t="s">
        <v>37</v>
      </c>
      <c r="C69" s="28">
        <v>13247449</v>
      </c>
      <c r="D69" s="28">
        <v>2298892</v>
      </c>
      <c r="E69" s="31">
        <f>SUM(E67:E68)</f>
        <v>35000000</v>
      </c>
      <c r="F69" s="59">
        <f>SUM(F66:F68)</f>
        <v>52000000</v>
      </c>
      <c r="G69" s="65">
        <f>SUM(G66:G68)</f>
        <v>52000000</v>
      </c>
    </row>
    <row r="70" spans="1:7" s="3" customFormat="1" ht="28.5" customHeight="1" x14ac:dyDescent="0.25">
      <c r="A70" s="10"/>
      <c r="B70" s="11" t="s">
        <v>38</v>
      </c>
      <c r="C70" s="28">
        <v>1110915939</v>
      </c>
      <c r="D70" s="28">
        <v>908845262.75</v>
      </c>
      <c r="E70" s="28">
        <f>E69+E65+E24+E19</f>
        <v>2054714510</v>
      </c>
      <c r="F70" s="60">
        <f>F69+F65+F24+F19</f>
        <v>1782389439</v>
      </c>
      <c r="G70" s="66">
        <f>G69+G65+G24+G19</f>
        <v>1810617767</v>
      </c>
    </row>
    <row r="71" spans="1:7" ht="28.5" customHeight="1" x14ac:dyDescent="0.25">
      <c r="A71" s="10" t="s">
        <v>39</v>
      </c>
      <c r="B71" s="11" t="s">
        <v>40</v>
      </c>
      <c r="C71" s="27"/>
      <c r="D71" s="27"/>
      <c r="E71" s="25"/>
      <c r="F71" s="58">
        <v>0</v>
      </c>
      <c r="G71" s="65">
        <v>0</v>
      </c>
    </row>
    <row r="72" spans="1:7" ht="28.5" customHeight="1" x14ac:dyDescent="0.25">
      <c r="A72" s="10"/>
      <c r="B72" s="11" t="s">
        <v>41</v>
      </c>
      <c r="C72" s="24">
        <v>0</v>
      </c>
      <c r="D72" s="27">
        <v>0</v>
      </c>
      <c r="E72" s="25">
        <v>0</v>
      </c>
      <c r="F72" s="58">
        <v>10000000</v>
      </c>
      <c r="G72" s="65">
        <v>10000000</v>
      </c>
    </row>
    <row r="73" spans="1:7" ht="28.5" customHeight="1" x14ac:dyDescent="0.25">
      <c r="A73" s="10"/>
      <c r="B73" s="11" t="s">
        <v>42</v>
      </c>
      <c r="C73" s="24">
        <v>0</v>
      </c>
      <c r="D73" s="27">
        <v>0</v>
      </c>
      <c r="E73" s="25">
        <v>0</v>
      </c>
      <c r="F73" s="58">
        <v>26000000</v>
      </c>
      <c r="G73" s="65">
        <f>26000000-5400000</f>
        <v>20600000</v>
      </c>
    </row>
    <row r="74" spans="1:7" ht="28.5" customHeight="1" x14ac:dyDescent="0.25">
      <c r="A74" s="10"/>
      <c r="B74" s="11" t="s">
        <v>202</v>
      </c>
      <c r="C74" s="32">
        <v>840898</v>
      </c>
      <c r="D74" s="27">
        <v>1262122</v>
      </c>
      <c r="E74" s="25">
        <v>2200000</v>
      </c>
      <c r="F74" s="58">
        <v>1800000</v>
      </c>
      <c r="G74" s="65">
        <v>1800000</v>
      </c>
    </row>
    <row r="75" spans="1:7" ht="28.5" customHeight="1" x14ac:dyDescent="0.25">
      <c r="A75" s="10"/>
      <c r="B75" s="11" t="s">
        <v>43</v>
      </c>
      <c r="C75" s="24">
        <v>0</v>
      </c>
      <c r="D75" s="24">
        <v>0</v>
      </c>
      <c r="E75" s="25">
        <v>0</v>
      </c>
      <c r="F75" s="58">
        <v>2324658</v>
      </c>
      <c r="G75" s="65">
        <v>2324658</v>
      </c>
    </row>
    <row r="76" spans="1:7" s="3" customFormat="1" ht="28.5" customHeight="1" x14ac:dyDescent="0.25">
      <c r="A76" s="10"/>
      <c r="B76" s="11" t="s">
        <v>44</v>
      </c>
      <c r="C76" s="33">
        <v>840898</v>
      </c>
      <c r="D76" s="33">
        <v>1262122</v>
      </c>
      <c r="E76" s="33">
        <f>SUM(E72:E75)</f>
        <v>2200000</v>
      </c>
      <c r="F76" s="33">
        <f>SUM(F72:F75)</f>
        <v>40124658</v>
      </c>
      <c r="G76" s="67">
        <f>SUM(G72:G75)</f>
        <v>34724658</v>
      </c>
    </row>
    <row r="77" spans="1:7" s="3" customFormat="1" ht="28.5" customHeight="1" x14ac:dyDescent="0.25">
      <c r="A77" s="10"/>
      <c r="B77" s="11" t="s">
        <v>45</v>
      </c>
      <c r="C77" s="31">
        <v>1111756837</v>
      </c>
      <c r="D77" s="31">
        <v>910107384.75</v>
      </c>
      <c r="E77" s="31">
        <f>E70+E76</f>
        <v>2056914510</v>
      </c>
      <c r="F77" s="61">
        <f>F70+F76</f>
        <v>1822514097</v>
      </c>
      <c r="G77" s="68">
        <f>G70+G76</f>
        <v>1845342425</v>
      </c>
    </row>
    <row r="78" spans="1:7" ht="28.5" customHeight="1" x14ac:dyDescent="0.25">
      <c r="A78" s="10" t="s">
        <v>46</v>
      </c>
      <c r="B78" s="11" t="s">
        <v>47</v>
      </c>
      <c r="C78" s="27"/>
      <c r="D78" s="27"/>
      <c r="E78" s="25"/>
      <c r="F78" s="58">
        <v>0</v>
      </c>
      <c r="G78" s="65">
        <v>0</v>
      </c>
    </row>
    <row r="79" spans="1:7" ht="28.5" customHeight="1" x14ac:dyDescent="0.25">
      <c r="A79" s="10"/>
      <c r="B79" s="11" t="s">
        <v>48</v>
      </c>
      <c r="C79" s="34">
        <v>296666667</v>
      </c>
      <c r="D79" s="34">
        <v>320000000</v>
      </c>
      <c r="E79" s="25">
        <v>400000000</v>
      </c>
      <c r="F79" s="58">
        <v>540000000</v>
      </c>
      <c r="G79" s="65">
        <v>540000000</v>
      </c>
    </row>
    <row r="80" spans="1:7" ht="28.5" customHeight="1" x14ac:dyDescent="0.25">
      <c r="A80" s="10"/>
      <c r="B80" s="11" t="s">
        <v>49</v>
      </c>
      <c r="C80" s="27">
        <v>0</v>
      </c>
      <c r="D80" s="27">
        <v>0</v>
      </c>
      <c r="E80" s="29">
        <v>0</v>
      </c>
      <c r="F80" s="59">
        <v>0</v>
      </c>
      <c r="G80" s="65">
        <v>0</v>
      </c>
    </row>
    <row r="81" spans="1:7" ht="28.5" customHeight="1" x14ac:dyDescent="0.25">
      <c r="A81" s="10"/>
      <c r="B81" s="11" t="s">
        <v>50</v>
      </c>
      <c r="C81" s="27">
        <v>0</v>
      </c>
      <c r="D81" s="27">
        <v>0</v>
      </c>
      <c r="E81" s="29">
        <v>0</v>
      </c>
      <c r="F81" s="59">
        <v>0</v>
      </c>
      <c r="G81" s="65">
        <v>0</v>
      </c>
    </row>
    <row r="82" spans="1:7" ht="28.5" customHeight="1" x14ac:dyDescent="0.25">
      <c r="A82" s="10"/>
      <c r="B82" s="11" t="s">
        <v>51</v>
      </c>
      <c r="C82" s="34">
        <v>2120267</v>
      </c>
      <c r="D82" s="34">
        <v>2624100</v>
      </c>
      <c r="E82" s="25">
        <v>6000000</v>
      </c>
      <c r="F82" s="58">
        <v>3017715</v>
      </c>
      <c r="G82" s="65">
        <v>3017715</v>
      </c>
    </row>
    <row r="83" spans="1:7" ht="28.5" customHeight="1" x14ac:dyDescent="0.25">
      <c r="A83" s="10"/>
      <c r="B83" s="11" t="s">
        <v>203</v>
      </c>
      <c r="C83" s="34">
        <v>23265422</v>
      </c>
      <c r="D83" s="34">
        <v>27465484.390000001</v>
      </c>
      <c r="E83" s="25">
        <v>50000000</v>
      </c>
      <c r="F83" s="58">
        <v>31585307</v>
      </c>
      <c r="G83" s="65">
        <v>31585307</v>
      </c>
    </row>
    <row r="84" spans="1:7" ht="28.5" customHeight="1" x14ac:dyDescent="0.25">
      <c r="A84" s="10"/>
      <c r="B84" s="11" t="s">
        <v>167</v>
      </c>
      <c r="C84" s="28">
        <v>322052356</v>
      </c>
      <c r="D84" s="28">
        <v>350089584.38999999</v>
      </c>
      <c r="E84" s="35">
        <f>SUM(E79:E83)</f>
        <v>456000000</v>
      </c>
      <c r="F84" s="59">
        <f>SUM(F78:F83)</f>
        <v>574603022</v>
      </c>
      <c r="G84" s="65">
        <f>SUM(G78:G83)</f>
        <v>574603022</v>
      </c>
    </row>
    <row r="85" spans="1:7" ht="28.5" customHeight="1" x14ac:dyDescent="0.25">
      <c r="A85" s="10"/>
      <c r="B85" s="11" t="s">
        <v>166</v>
      </c>
      <c r="C85" s="28">
        <v>1433809193</v>
      </c>
      <c r="D85" s="28">
        <v>1260196969.1399999</v>
      </c>
      <c r="E85" s="28">
        <f>E84+E77</f>
        <v>2512914510</v>
      </c>
      <c r="F85" s="60">
        <f>F84+F77</f>
        <v>2397117119</v>
      </c>
      <c r="G85" s="66">
        <f>G84+G77</f>
        <v>2419945447</v>
      </c>
    </row>
    <row r="86" spans="1:7" ht="28.5" customHeight="1" x14ac:dyDescent="0.25">
      <c r="A86" s="10"/>
      <c r="B86" s="11" t="s">
        <v>165</v>
      </c>
      <c r="C86" s="27">
        <v>103296199</v>
      </c>
      <c r="D86" s="27">
        <v>186898730.71000001</v>
      </c>
      <c r="E86" s="25">
        <v>75354921</v>
      </c>
      <c r="F86" s="58">
        <v>52188908</v>
      </c>
      <c r="G86" s="65">
        <v>52188908</v>
      </c>
    </row>
    <row r="87" spans="1:7" ht="28.5" customHeight="1" x14ac:dyDescent="0.25">
      <c r="A87" s="10"/>
      <c r="B87" s="11" t="s">
        <v>159</v>
      </c>
      <c r="C87" s="28">
        <v>1537105392</v>
      </c>
      <c r="D87" s="28">
        <v>1447095699.8499999</v>
      </c>
      <c r="E87" s="35">
        <f>SUM(E85:E86)</f>
        <v>2588269431</v>
      </c>
      <c r="F87" s="62">
        <f>SUM(F85:F86)</f>
        <v>2449306027</v>
      </c>
      <c r="G87" s="69">
        <f>SUM(G85:G86)</f>
        <v>2472134355</v>
      </c>
    </row>
  </sheetData>
  <mergeCells count="7">
    <mergeCell ref="A1:G1"/>
    <mergeCell ref="A28:A29"/>
    <mergeCell ref="A2:A3"/>
    <mergeCell ref="B2:B3"/>
    <mergeCell ref="C2:C3"/>
    <mergeCell ref="E2:G2"/>
    <mergeCell ref="D2:D3"/>
  </mergeCells>
  <printOptions gridLines="1"/>
  <pageMargins left="0.27559055118110237" right="0" top="0.6" bottom="0.35433070866141736" header="0.23622047244094491" footer="0.27559055118110237"/>
  <pageSetup paperSize="9" fitToHeight="6" orientation="landscape" r:id="rId1"/>
  <headerFooter alignWithMargins="0">
    <oddHeader>&amp;C 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44"/>
  <sheetViews>
    <sheetView tabSelected="1" topLeftCell="C80" zoomScaleNormal="100" zoomScaleSheetLayoutView="100" workbookViewId="0">
      <selection activeCell="K83" sqref="K83"/>
    </sheetView>
  </sheetViews>
  <sheetFormatPr defaultRowHeight="33.75" customHeight="1" x14ac:dyDescent="0.2"/>
  <cols>
    <col min="1" max="1" width="4.7109375" style="5" customWidth="1"/>
    <col min="2" max="2" width="39.28515625" style="6" customWidth="1"/>
    <col min="3" max="3" width="14.5703125" style="20" bestFit="1" customWidth="1"/>
    <col min="4" max="4" width="14.140625" style="20" bestFit="1" customWidth="1"/>
    <col min="5" max="5" width="16.5703125" style="20" bestFit="1" customWidth="1"/>
    <col min="6" max="6" width="16" style="38" bestFit="1" customWidth="1"/>
    <col min="7" max="7" width="18.140625" style="74" bestFit="1" customWidth="1"/>
    <col min="8" max="155" width="9.140625" style="4"/>
    <col min="156" max="156" width="4.7109375" style="4" customWidth="1"/>
    <col min="157" max="157" width="25.7109375" style="4" customWidth="1"/>
    <col min="158" max="158" width="14.7109375" style="4" customWidth="1"/>
    <col min="159" max="159" width="15" style="4" customWidth="1"/>
    <col min="160" max="160" width="14.85546875" style="4" customWidth="1"/>
    <col min="161" max="161" width="12.28515625" style="4" customWidth="1"/>
    <col min="162" max="162" width="14.42578125" style="4" customWidth="1"/>
    <col min="163" max="163" width="40.28515625" style="4" customWidth="1"/>
    <col min="164" max="164" width="10.7109375" style="4" customWidth="1"/>
    <col min="165" max="165" width="11.5703125" style="4" customWidth="1"/>
    <col min="166" max="166" width="13.5703125" style="4" customWidth="1"/>
    <col min="167" max="411" width="9.140625" style="4"/>
    <col min="412" max="412" width="4.7109375" style="4" customWidth="1"/>
    <col min="413" max="413" width="25.7109375" style="4" customWidth="1"/>
    <col min="414" max="414" width="14.7109375" style="4" customWidth="1"/>
    <col min="415" max="415" width="15" style="4" customWidth="1"/>
    <col min="416" max="416" width="14.85546875" style="4" customWidth="1"/>
    <col min="417" max="417" width="12.28515625" style="4" customWidth="1"/>
    <col min="418" max="418" width="14.42578125" style="4" customWidth="1"/>
    <col min="419" max="419" width="40.28515625" style="4" customWidth="1"/>
    <col min="420" max="420" width="10.7109375" style="4" customWidth="1"/>
    <col min="421" max="421" width="11.5703125" style="4" customWidth="1"/>
    <col min="422" max="422" width="13.5703125" style="4" customWidth="1"/>
    <col min="423" max="667" width="9.140625" style="4"/>
    <col min="668" max="668" width="4.7109375" style="4" customWidth="1"/>
    <col min="669" max="669" width="25.7109375" style="4" customWidth="1"/>
    <col min="670" max="670" width="14.7109375" style="4" customWidth="1"/>
    <col min="671" max="671" width="15" style="4" customWidth="1"/>
    <col min="672" max="672" width="14.85546875" style="4" customWidth="1"/>
    <col min="673" max="673" width="12.28515625" style="4" customWidth="1"/>
    <col min="674" max="674" width="14.42578125" style="4" customWidth="1"/>
    <col min="675" max="675" width="40.28515625" style="4" customWidth="1"/>
    <col min="676" max="676" width="10.7109375" style="4" customWidth="1"/>
    <col min="677" max="677" width="11.5703125" style="4" customWidth="1"/>
    <col min="678" max="678" width="13.5703125" style="4" customWidth="1"/>
    <col min="679" max="923" width="9.140625" style="4"/>
    <col min="924" max="924" width="4.7109375" style="4" customWidth="1"/>
    <col min="925" max="925" width="25.7109375" style="4" customWidth="1"/>
    <col min="926" max="926" width="14.7109375" style="4" customWidth="1"/>
    <col min="927" max="927" width="15" style="4" customWidth="1"/>
    <col min="928" max="928" width="14.85546875" style="4" customWidth="1"/>
    <col min="929" max="929" width="12.28515625" style="4" customWidth="1"/>
    <col min="930" max="930" width="14.42578125" style="4" customWidth="1"/>
    <col min="931" max="931" width="40.28515625" style="4" customWidth="1"/>
    <col min="932" max="932" width="10.7109375" style="4" customWidth="1"/>
    <col min="933" max="933" width="11.5703125" style="4" customWidth="1"/>
    <col min="934" max="934" width="13.5703125" style="4" customWidth="1"/>
    <col min="935" max="1179" width="9.140625" style="4"/>
    <col min="1180" max="1180" width="4.7109375" style="4" customWidth="1"/>
    <col min="1181" max="1181" width="25.7109375" style="4" customWidth="1"/>
    <col min="1182" max="1182" width="14.7109375" style="4" customWidth="1"/>
    <col min="1183" max="1183" width="15" style="4" customWidth="1"/>
    <col min="1184" max="1184" width="14.85546875" style="4" customWidth="1"/>
    <col min="1185" max="1185" width="12.28515625" style="4" customWidth="1"/>
    <col min="1186" max="1186" width="14.42578125" style="4" customWidth="1"/>
    <col min="1187" max="1187" width="40.28515625" style="4" customWidth="1"/>
    <col min="1188" max="1188" width="10.7109375" style="4" customWidth="1"/>
    <col min="1189" max="1189" width="11.5703125" style="4" customWidth="1"/>
    <col min="1190" max="1190" width="13.5703125" style="4" customWidth="1"/>
    <col min="1191" max="1435" width="9.140625" style="4"/>
    <col min="1436" max="1436" width="4.7109375" style="4" customWidth="1"/>
    <col min="1437" max="1437" width="25.7109375" style="4" customWidth="1"/>
    <col min="1438" max="1438" width="14.7109375" style="4" customWidth="1"/>
    <col min="1439" max="1439" width="15" style="4" customWidth="1"/>
    <col min="1440" max="1440" width="14.85546875" style="4" customWidth="1"/>
    <col min="1441" max="1441" width="12.28515625" style="4" customWidth="1"/>
    <col min="1442" max="1442" width="14.42578125" style="4" customWidth="1"/>
    <col min="1443" max="1443" width="40.28515625" style="4" customWidth="1"/>
    <col min="1444" max="1444" width="10.7109375" style="4" customWidth="1"/>
    <col min="1445" max="1445" width="11.5703125" style="4" customWidth="1"/>
    <col min="1446" max="1446" width="13.5703125" style="4" customWidth="1"/>
    <col min="1447" max="1691" width="9.140625" style="4"/>
    <col min="1692" max="1692" width="4.7109375" style="4" customWidth="1"/>
    <col min="1693" max="1693" width="25.7109375" style="4" customWidth="1"/>
    <col min="1694" max="1694" width="14.7109375" style="4" customWidth="1"/>
    <col min="1695" max="1695" width="15" style="4" customWidth="1"/>
    <col min="1696" max="1696" width="14.85546875" style="4" customWidth="1"/>
    <col min="1697" max="1697" width="12.28515625" style="4" customWidth="1"/>
    <col min="1698" max="1698" width="14.42578125" style="4" customWidth="1"/>
    <col min="1699" max="1699" width="40.28515625" style="4" customWidth="1"/>
    <col min="1700" max="1700" width="10.7109375" style="4" customWidth="1"/>
    <col min="1701" max="1701" width="11.5703125" style="4" customWidth="1"/>
    <col min="1702" max="1702" width="13.5703125" style="4" customWidth="1"/>
    <col min="1703" max="1947" width="9.140625" style="4"/>
    <col min="1948" max="1948" width="4.7109375" style="4" customWidth="1"/>
    <col min="1949" max="1949" width="25.7109375" style="4" customWidth="1"/>
    <col min="1950" max="1950" width="14.7109375" style="4" customWidth="1"/>
    <col min="1951" max="1951" width="15" style="4" customWidth="1"/>
    <col min="1952" max="1952" width="14.85546875" style="4" customWidth="1"/>
    <col min="1953" max="1953" width="12.28515625" style="4" customWidth="1"/>
    <col min="1954" max="1954" width="14.42578125" style="4" customWidth="1"/>
    <col min="1955" max="1955" width="40.28515625" style="4" customWidth="1"/>
    <col min="1956" max="1956" width="10.7109375" style="4" customWidth="1"/>
    <col min="1957" max="1957" width="11.5703125" style="4" customWidth="1"/>
    <col min="1958" max="1958" width="13.5703125" style="4" customWidth="1"/>
    <col min="1959" max="2203" width="9.140625" style="4"/>
    <col min="2204" max="2204" width="4.7109375" style="4" customWidth="1"/>
    <col min="2205" max="2205" width="25.7109375" style="4" customWidth="1"/>
    <col min="2206" max="2206" width="14.7109375" style="4" customWidth="1"/>
    <col min="2207" max="2207" width="15" style="4" customWidth="1"/>
    <col min="2208" max="2208" width="14.85546875" style="4" customWidth="1"/>
    <col min="2209" max="2209" width="12.28515625" style="4" customWidth="1"/>
    <col min="2210" max="2210" width="14.42578125" style="4" customWidth="1"/>
    <col min="2211" max="2211" width="40.28515625" style="4" customWidth="1"/>
    <col min="2212" max="2212" width="10.7109375" style="4" customWidth="1"/>
    <col min="2213" max="2213" width="11.5703125" style="4" customWidth="1"/>
    <col min="2214" max="2214" width="13.5703125" style="4" customWidth="1"/>
    <col min="2215" max="2459" width="9.140625" style="4"/>
    <col min="2460" max="2460" width="4.7109375" style="4" customWidth="1"/>
    <col min="2461" max="2461" width="25.7109375" style="4" customWidth="1"/>
    <col min="2462" max="2462" width="14.7109375" style="4" customWidth="1"/>
    <col min="2463" max="2463" width="15" style="4" customWidth="1"/>
    <col min="2464" max="2464" width="14.85546875" style="4" customWidth="1"/>
    <col min="2465" max="2465" width="12.28515625" style="4" customWidth="1"/>
    <col min="2466" max="2466" width="14.42578125" style="4" customWidth="1"/>
    <col min="2467" max="2467" width="40.28515625" style="4" customWidth="1"/>
    <col min="2468" max="2468" width="10.7109375" style="4" customWidth="1"/>
    <col min="2469" max="2469" width="11.5703125" style="4" customWidth="1"/>
    <col min="2470" max="2470" width="13.5703125" style="4" customWidth="1"/>
    <col min="2471" max="2715" width="9.140625" style="4"/>
    <col min="2716" max="2716" width="4.7109375" style="4" customWidth="1"/>
    <col min="2717" max="2717" width="25.7109375" style="4" customWidth="1"/>
    <col min="2718" max="2718" width="14.7109375" style="4" customWidth="1"/>
    <col min="2719" max="2719" width="15" style="4" customWidth="1"/>
    <col min="2720" max="2720" width="14.85546875" style="4" customWidth="1"/>
    <col min="2721" max="2721" width="12.28515625" style="4" customWidth="1"/>
    <col min="2722" max="2722" width="14.42578125" style="4" customWidth="1"/>
    <col min="2723" max="2723" width="40.28515625" style="4" customWidth="1"/>
    <col min="2724" max="2724" width="10.7109375" style="4" customWidth="1"/>
    <col min="2725" max="2725" width="11.5703125" style="4" customWidth="1"/>
    <col min="2726" max="2726" width="13.5703125" style="4" customWidth="1"/>
    <col min="2727" max="2971" width="9.140625" style="4"/>
    <col min="2972" max="2972" width="4.7109375" style="4" customWidth="1"/>
    <col min="2973" max="2973" width="25.7109375" style="4" customWidth="1"/>
    <col min="2974" max="2974" width="14.7109375" style="4" customWidth="1"/>
    <col min="2975" max="2975" width="15" style="4" customWidth="1"/>
    <col min="2976" max="2976" width="14.85546875" style="4" customWidth="1"/>
    <col min="2977" max="2977" width="12.28515625" style="4" customWidth="1"/>
    <col min="2978" max="2978" width="14.42578125" style="4" customWidth="1"/>
    <col min="2979" max="2979" width="40.28515625" style="4" customWidth="1"/>
    <col min="2980" max="2980" width="10.7109375" style="4" customWidth="1"/>
    <col min="2981" max="2981" width="11.5703125" style="4" customWidth="1"/>
    <col min="2982" max="2982" width="13.5703125" style="4" customWidth="1"/>
    <col min="2983" max="3227" width="9.140625" style="4"/>
    <col min="3228" max="3228" width="4.7109375" style="4" customWidth="1"/>
    <col min="3229" max="3229" width="25.7109375" style="4" customWidth="1"/>
    <col min="3230" max="3230" width="14.7109375" style="4" customWidth="1"/>
    <col min="3231" max="3231" width="15" style="4" customWidth="1"/>
    <col min="3232" max="3232" width="14.85546875" style="4" customWidth="1"/>
    <col min="3233" max="3233" width="12.28515625" style="4" customWidth="1"/>
    <col min="3234" max="3234" width="14.42578125" style="4" customWidth="1"/>
    <col min="3235" max="3235" width="40.28515625" style="4" customWidth="1"/>
    <col min="3236" max="3236" width="10.7109375" style="4" customWidth="1"/>
    <col min="3237" max="3237" width="11.5703125" style="4" customWidth="1"/>
    <col min="3238" max="3238" width="13.5703125" style="4" customWidth="1"/>
    <col min="3239" max="3483" width="9.140625" style="4"/>
    <col min="3484" max="3484" width="4.7109375" style="4" customWidth="1"/>
    <col min="3485" max="3485" width="25.7109375" style="4" customWidth="1"/>
    <col min="3486" max="3486" width="14.7109375" style="4" customWidth="1"/>
    <col min="3487" max="3487" width="15" style="4" customWidth="1"/>
    <col min="3488" max="3488" width="14.85546875" style="4" customWidth="1"/>
    <col min="3489" max="3489" width="12.28515625" style="4" customWidth="1"/>
    <col min="3490" max="3490" width="14.42578125" style="4" customWidth="1"/>
    <col min="3491" max="3491" width="40.28515625" style="4" customWidth="1"/>
    <col min="3492" max="3492" width="10.7109375" style="4" customWidth="1"/>
    <col min="3493" max="3493" width="11.5703125" style="4" customWidth="1"/>
    <col min="3494" max="3494" width="13.5703125" style="4" customWidth="1"/>
    <col min="3495" max="3739" width="9.140625" style="4"/>
    <col min="3740" max="3740" width="4.7109375" style="4" customWidth="1"/>
    <col min="3741" max="3741" width="25.7109375" style="4" customWidth="1"/>
    <col min="3742" max="3742" width="14.7109375" style="4" customWidth="1"/>
    <col min="3743" max="3743" width="15" style="4" customWidth="1"/>
    <col min="3744" max="3744" width="14.85546875" style="4" customWidth="1"/>
    <col min="3745" max="3745" width="12.28515625" style="4" customWidth="1"/>
    <col min="3746" max="3746" width="14.42578125" style="4" customWidth="1"/>
    <col min="3747" max="3747" width="40.28515625" style="4" customWidth="1"/>
    <col min="3748" max="3748" width="10.7109375" style="4" customWidth="1"/>
    <col min="3749" max="3749" width="11.5703125" style="4" customWidth="1"/>
    <col min="3750" max="3750" width="13.5703125" style="4" customWidth="1"/>
    <col min="3751" max="3995" width="9.140625" style="4"/>
    <col min="3996" max="3996" width="4.7109375" style="4" customWidth="1"/>
    <col min="3997" max="3997" width="25.7109375" style="4" customWidth="1"/>
    <col min="3998" max="3998" width="14.7109375" style="4" customWidth="1"/>
    <col min="3999" max="3999" width="15" style="4" customWidth="1"/>
    <col min="4000" max="4000" width="14.85546875" style="4" customWidth="1"/>
    <col min="4001" max="4001" width="12.28515625" style="4" customWidth="1"/>
    <col min="4002" max="4002" width="14.42578125" style="4" customWidth="1"/>
    <col min="4003" max="4003" width="40.28515625" style="4" customWidth="1"/>
    <col min="4004" max="4004" width="10.7109375" style="4" customWidth="1"/>
    <col min="4005" max="4005" width="11.5703125" style="4" customWidth="1"/>
    <col min="4006" max="4006" width="13.5703125" style="4" customWidth="1"/>
    <col min="4007" max="4251" width="9.140625" style="4"/>
    <col min="4252" max="4252" width="4.7109375" style="4" customWidth="1"/>
    <col min="4253" max="4253" width="25.7109375" style="4" customWidth="1"/>
    <col min="4254" max="4254" width="14.7109375" style="4" customWidth="1"/>
    <col min="4255" max="4255" width="15" style="4" customWidth="1"/>
    <col min="4256" max="4256" width="14.85546875" style="4" customWidth="1"/>
    <col min="4257" max="4257" width="12.28515625" style="4" customWidth="1"/>
    <col min="4258" max="4258" width="14.42578125" style="4" customWidth="1"/>
    <col min="4259" max="4259" width="40.28515625" style="4" customWidth="1"/>
    <col min="4260" max="4260" width="10.7109375" style="4" customWidth="1"/>
    <col min="4261" max="4261" width="11.5703125" style="4" customWidth="1"/>
    <col min="4262" max="4262" width="13.5703125" style="4" customWidth="1"/>
    <col min="4263" max="4507" width="9.140625" style="4"/>
    <col min="4508" max="4508" width="4.7109375" style="4" customWidth="1"/>
    <col min="4509" max="4509" width="25.7109375" style="4" customWidth="1"/>
    <col min="4510" max="4510" width="14.7109375" style="4" customWidth="1"/>
    <col min="4511" max="4511" width="15" style="4" customWidth="1"/>
    <col min="4512" max="4512" width="14.85546875" style="4" customWidth="1"/>
    <col min="4513" max="4513" width="12.28515625" style="4" customWidth="1"/>
    <col min="4514" max="4514" width="14.42578125" style="4" customWidth="1"/>
    <col min="4515" max="4515" width="40.28515625" style="4" customWidth="1"/>
    <col min="4516" max="4516" width="10.7109375" style="4" customWidth="1"/>
    <col min="4517" max="4517" width="11.5703125" style="4" customWidth="1"/>
    <col min="4518" max="4518" width="13.5703125" style="4" customWidth="1"/>
    <col min="4519" max="4763" width="9.140625" style="4"/>
    <col min="4764" max="4764" width="4.7109375" style="4" customWidth="1"/>
    <col min="4765" max="4765" width="25.7109375" style="4" customWidth="1"/>
    <col min="4766" max="4766" width="14.7109375" style="4" customWidth="1"/>
    <col min="4767" max="4767" width="15" style="4" customWidth="1"/>
    <col min="4768" max="4768" width="14.85546875" style="4" customWidth="1"/>
    <col min="4769" max="4769" width="12.28515625" style="4" customWidth="1"/>
    <col min="4770" max="4770" width="14.42578125" style="4" customWidth="1"/>
    <col min="4771" max="4771" width="40.28515625" style="4" customWidth="1"/>
    <col min="4772" max="4772" width="10.7109375" style="4" customWidth="1"/>
    <col min="4773" max="4773" width="11.5703125" style="4" customWidth="1"/>
    <col min="4774" max="4774" width="13.5703125" style="4" customWidth="1"/>
    <col min="4775" max="5019" width="9.140625" style="4"/>
    <col min="5020" max="5020" width="4.7109375" style="4" customWidth="1"/>
    <col min="5021" max="5021" width="25.7109375" style="4" customWidth="1"/>
    <col min="5022" max="5022" width="14.7109375" style="4" customWidth="1"/>
    <col min="5023" max="5023" width="15" style="4" customWidth="1"/>
    <col min="5024" max="5024" width="14.85546875" style="4" customWidth="1"/>
    <col min="5025" max="5025" width="12.28515625" style="4" customWidth="1"/>
    <col min="5026" max="5026" width="14.42578125" style="4" customWidth="1"/>
    <col min="5027" max="5027" width="40.28515625" style="4" customWidth="1"/>
    <col min="5028" max="5028" width="10.7109375" style="4" customWidth="1"/>
    <col min="5029" max="5029" width="11.5703125" style="4" customWidth="1"/>
    <col min="5030" max="5030" width="13.5703125" style="4" customWidth="1"/>
    <col min="5031" max="5275" width="9.140625" style="4"/>
    <col min="5276" max="5276" width="4.7109375" style="4" customWidth="1"/>
    <col min="5277" max="5277" width="25.7109375" style="4" customWidth="1"/>
    <col min="5278" max="5278" width="14.7109375" style="4" customWidth="1"/>
    <col min="5279" max="5279" width="15" style="4" customWidth="1"/>
    <col min="5280" max="5280" width="14.85546875" style="4" customWidth="1"/>
    <col min="5281" max="5281" width="12.28515625" style="4" customWidth="1"/>
    <col min="5282" max="5282" width="14.42578125" style="4" customWidth="1"/>
    <col min="5283" max="5283" width="40.28515625" style="4" customWidth="1"/>
    <col min="5284" max="5284" width="10.7109375" style="4" customWidth="1"/>
    <col min="5285" max="5285" width="11.5703125" style="4" customWidth="1"/>
    <col min="5286" max="5286" width="13.5703125" style="4" customWidth="1"/>
    <col min="5287" max="5531" width="9.140625" style="4"/>
    <col min="5532" max="5532" width="4.7109375" style="4" customWidth="1"/>
    <col min="5533" max="5533" width="25.7109375" style="4" customWidth="1"/>
    <col min="5534" max="5534" width="14.7109375" style="4" customWidth="1"/>
    <col min="5535" max="5535" width="15" style="4" customWidth="1"/>
    <col min="5536" max="5536" width="14.85546875" style="4" customWidth="1"/>
    <col min="5537" max="5537" width="12.28515625" style="4" customWidth="1"/>
    <col min="5538" max="5538" width="14.42578125" style="4" customWidth="1"/>
    <col min="5539" max="5539" width="40.28515625" style="4" customWidth="1"/>
    <col min="5540" max="5540" width="10.7109375" style="4" customWidth="1"/>
    <col min="5541" max="5541" width="11.5703125" style="4" customWidth="1"/>
    <col min="5542" max="5542" width="13.5703125" style="4" customWidth="1"/>
    <col min="5543" max="5787" width="9.140625" style="4"/>
    <col min="5788" max="5788" width="4.7109375" style="4" customWidth="1"/>
    <col min="5789" max="5789" width="25.7109375" style="4" customWidth="1"/>
    <col min="5790" max="5790" width="14.7109375" style="4" customWidth="1"/>
    <col min="5791" max="5791" width="15" style="4" customWidth="1"/>
    <col min="5792" max="5792" width="14.85546875" style="4" customWidth="1"/>
    <col min="5793" max="5793" width="12.28515625" style="4" customWidth="1"/>
    <col min="5794" max="5794" width="14.42578125" style="4" customWidth="1"/>
    <col min="5795" max="5795" width="40.28515625" style="4" customWidth="1"/>
    <col min="5796" max="5796" width="10.7109375" style="4" customWidth="1"/>
    <col min="5797" max="5797" width="11.5703125" style="4" customWidth="1"/>
    <col min="5798" max="5798" width="13.5703125" style="4" customWidth="1"/>
    <col min="5799" max="6043" width="9.140625" style="4"/>
    <col min="6044" max="6044" width="4.7109375" style="4" customWidth="1"/>
    <col min="6045" max="6045" width="25.7109375" style="4" customWidth="1"/>
    <col min="6046" max="6046" width="14.7109375" style="4" customWidth="1"/>
    <col min="6047" max="6047" width="15" style="4" customWidth="1"/>
    <col min="6048" max="6048" width="14.85546875" style="4" customWidth="1"/>
    <col min="6049" max="6049" width="12.28515625" style="4" customWidth="1"/>
    <col min="6050" max="6050" width="14.42578125" style="4" customWidth="1"/>
    <col min="6051" max="6051" width="40.28515625" style="4" customWidth="1"/>
    <col min="6052" max="6052" width="10.7109375" style="4" customWidth="1"/>
    <col min="6053" max="6053" width="11.5703125" style="4" customWidth="1"/>
    <col min="6054" max="6054" width="13.5703125" style="4" customWidth="1"/>
    <col min="6055" max="6299" width="9.140625" style="4"/>
    <col min="6300" max="6300" width="4.7109375" style="4" customWidth="1"/>
    <col min="6301" max="6301" width="25.7109375" style="4" customWidth="1"/>
    <col min="6302" max="6302" width="14.7109375" style="4" customWidth="1"/>
    <col min="6303" max="6303" width="15" style="4" customWidth="1"/>
    <col min="6304" max="6304" width="14.85546875" style="4" customWidth="1"/>
    <col min="6305" max="6305" width="12.28515625" style="4" customWidth="1"/>
    <col min="6306" max="6306" width="14.42578125" style="4" customWidth="1"/>
    <col min="6307" max="6307" width="40.28515625" style="4" customWidth="1"/>
    <col min="6308" max="6308" width="10.7109375" style="4" customWidth="1"/>
    <col min="6309" max="6309" width="11.5703125" style="4" customWidth="1"/>
    <col min="6310" max="6310" width="13.5703125" style="4" customWidth="1"/>
    <col min="6311" max="6555" width="9.140625" style="4"/>
    <col min="6556" max="6556" width="4.7109375" style="4" customWidth="1"/>
    <col min="6557" max="6557" width="25.7109375" style="4" customWidth="1"/>
    <col min="6558" max="6558" width="14.7109375" style="4" customWidth="1"/>
    <col min="6559" max="6559" width="15" style="4" customWidth="1"/>
    <col min="6560" max="6560" width="14.85546875" style="4" customWidth="1"/>
    <col min="6561" max="6561" width="12.28515625" style="4" customWidth="1"/>
    <col min="6562" max="6562" width="14.42578125" style="4" customWidth="1"/>
    <col min="6563" max="6563" width="40.28515625" style="4" customWidth="1"/>
    <col min="6564" max="6564" width="10.7109375" style="4" customWidth="1"/>
    <col min="6565" max="6565" width="11.5703125" style="4" customWidth="1"/>
    <col min="6566" max="6566" width="13.5703125" style="4" customWidth="1"/>
    <col min="6567" max="6811" width="9.140625" style="4"/>
    <col min="6812" max="6812" width="4.7109375" style="4" customWidth="1"/>
    <col min="6813" max="6813" width="25.7109375" style="4" customWidth="1"/>
    <col min="6814" max="6814" width="14.7109375" style="4" customWidth="1"/>
    <col min="6815" max="6815" width="15" style="4" customWidth="1"/>
    <col min="6816" max="6816" width="14.85546875" style="4" customWidth="1"/>
    <col min="6817" max="6817" width="12.28515625" style="4" customWidth="1"/>
    <col min="6818" max="6818" width="14.42578125" style="4" customWidth="1"/>
    <col min="6819" max="6819" width="40.28515625" style="4" customWidth="1"/>
    <col min="6820" max="6820" width="10.7109375" style="4" customWidth="1"/>
    <col min="6821" max="6821" width="11.5703125" style="4" customWidth="1"/>
    <col min="6822" max="6822" width="13.5703125" style="4" customWidth="1"/>
    <col min="6823" max="7067" width="9.140625" style="4"/>
    <col min="7068" max="7068" width="4.7109375" style="4" customWidth="1"/>
    <col min="7069" max="7069" width="25.7109375" style="4" customWidth="1"/>
    <col min="7070" max="7070" width="14.7109375" style="4" customWidth="1"/>
    <col min="7071" max="7071" width="15" style="4" customWidth="1"/>
    <col min="7072" max="7072" width="14.85546875" style="4" customWidth="1"/>
    <col min="7073" max="7073" width="12.28515625" style="4" customWidth="1"/>
    <col min="7074" max="7074" width="14.42578125" style="4" customWidth="1"/>
    <col min="7075" max="7075" width="40.28515625" style="4" customWidth="1"/>
    <col min="7076" max="7076" width="10.7109375" style="4" customWidth="1"/>
    <col min="7077" max="7077" width="11.5703125" style="4" customWidth="1"/>
    <col min="7078" max="7078" width="13.5703125" style="4" customWidth="1"/>
    <col min="7079" max="7323" width="9.140625" style="4"/>
    <col min="7324" max="7324" width="4.7109375" style="4" customWidth="1"/>
    <col min="7325" max="7325" width="25.7109375" style="4" customWidth="1"/>
    <col min="7326" max="7326" width="14.7109375" style="4" customWidth="1"/>
    <col min="7327" max="7327" width="15" style="4" customWidth="1"/>
    <col min="7328" max="7328" width="14.85546875" style="4" customWidth="1"/>
    <col min="7329" max="7329" width="12.28515625" style="4" customWidth="1"/>
    <col min="7330" max="7330" width="14.42578125" style="4" customWidth="1"/>
    <col min="7331" max="7331" width="40.28515625" style="4" customWidth="1"/>
    <col min="7332" max="7332" width="10.7109375" style="4" customWidth="1"/>
    <col min="7333" max="7333" width="11.5703125" style="4" customWidth="1"/>
    <col min="7334" max="7334" width="13.5703125" style="4" customWidth="1"/>
    <col min="7335" max="7579" width="9.140625" style="4"/>
    <col min="7580" max="7580" width="4.7109375" style="4" customWidth="1"/>
    <col min="7581" max="7581" width="25.7109375" style="4" customWidth="1"/>
    <col min="7582" max="7582" width="14.7109375" style="4" customWidth="1"/>
    <col min="7583" max="7583" width="15" style="4" customWidth="1"/>
    <col min="7584" max="7584" width="14.85546875" style="4" customWidth="1"/>
    <col min="7585" max="7585" width="12.28515625" style="4" customWidth="1"/>
    <col min="7586" max="7586" width="14.42578125" style="4" customWidth="1"/>
    <col min="7587" max="7587" width="40.28515625" style="4" customWidth="1"/>
    <col min="7588" max="7588" width="10.7109375" style="4" customWidth="1"/>
    <col min="7589" max="7589" width="11.5703125" style="4" customWidth="1"/>
    <col min="7590" max="7590" width="13.5703125" style="4" customWidth="1"/>
    <col min="7591" max="7835" width="9.140625" style="4"/>
    <col min="7836" max="7836" width="4.7109375" style="4" customWidth="1"/>
    <col min="7837" max="7837" width="25.7109375" style="4" customWidth="1"/>
    <col min="7838" max="7838" width="14.7109375" style="4" customWidth="1"/>
    <col min="7839" max="7839" width="15" style="4" customWidth="1"/>
    <col min="7840" max="7840" width="14.85546875" style="4" customWidth="1"/>
    <col min="7841" max="7841" width="12.28515625" style="4" customWidth="1"/>
    <col min="7842" max="7842" width="14.42578125" style="4" customWidth="1"/>
    <col min="7843" max="7843" width="40.28515625" style="4" customWidth="1"/>
    <col min="7844" max="7844" width="10.7109375" style="4" customWidth="1"/>
    <col min="7845" max="7845" width="11.5703125" style="4" customWidth="1"/>
    <col min="7846" max="7846" width="13.5703125" style="4" customWidth="1"/>
    <col min="7847" max="8091" width="9.140625" style="4"/>
    <col min="8092" max="8092" width="4.7109375" style="4" customWidth="1"/>
    <col min="8093" max="8093" width="25.7109375" style="4" customWidth="1"/>
    <col min="8094" max="8094" width="14.7109375" style="4" customWidth="1"/>
    <col min="8095" max="8095" width="15" style="4" customWidth="1"/>
    <col min="8096" max="8096" width="14.85546875" style="4" customWidth="1"/>
    <col min="8097" max="8097" width="12.28515625" style="4" customWidth="1"/>
    <col min="8098" max="8098" width="14.42578125" style="4" customWidth="1"/>
    <col min="8099" max="8099" width="40.28515625" style="4" customWidth="1"/>
    <col min="8100" max="8100" width="10.7109375" style="4" customWidth="1"/>
    <col min="8101" max="8101" width="11.5703125" style="4" customWidth="1"/>
    <col min="8102" max="8102" width="13.5703125" style="4" customWidth="1"/>
    <col min="8103" max="8347" width="9.140625" style="4"/>
    <col min="8348" max="8348" width="4.7109375" style="4" customWidth="1"/>
    <col min="8349" max="8349" width="25.7109375" style="4" customWidth="1"/>
    <col min="8350" max="8350" width="14.7109375" style="4" customWidth="1"/>
    <col min="8351" max="8351" width="15" style="4" customWidth="1"/>
    <col min="8352" max="8352" width="14.85546875" style="4" customWidth="1"/>
    <col min="8353" max="8353" width="12.28515625" style="4" customWidth="1"/>
    <col min="8354" max="8354" width="14.42578125" style="4" customWidth="1"/>
    <col min="8355" max="8355" width="40.28515625" style="4" customWidth="1"/>
    <col min="8356" max="8356" width="10.7109375" style="4" customWidth="1"/>
    <col min="8357" max="8357" width="11.5703125" style="4" customWidth="1"/>
    <col min="8358" max="8358" width="13.5703125" style="4" customWidth="1"/>
    <col min="8359" max="8603" width="9.140625" style="4"/>
    <col min="8604" max="8604" width="4.7109375" style="4" customWidth="1"/>
    <col min="8605" max="8605" width="25.7109375" style="4" customWidth="1"/>
    <col min="8606" max="8606" width="14.7109375" style="4" customWidth="1"/>
    <col min="8607" max="8607" width="15" style="4" customWidth="1"/>
    <col min="8608" max="8608" width="14.85546875" style="4" customWidth="1"/>
    <col min="8609" max="8609" width="12.28515625" style="4" customWidth="1"/>
    <col min="8610" max="8610" width="14.42578125" style="4" customWidth="1"/>
    <col min="8611" max="8611" width="40.28515625" style="4" customWidth="1"/>
    <col min="8612" max="8612" width="10.7109375" style="4" customWidth="1"/>
    <col min="8613" max="8613" width="11.5703125" style="4" customWidth="1"/>
    <col min="8614" max="8614" width="13.5703125" style="4" customWidth="1"/>
    <col min="8615" max="8859" width="9.140625" style="4"/>
    <col min="8860" max="8860" width="4.7109375" style="4" customWidth="1"/>
    <col min="8861" max="8861" width="25.7109375" style="4" customWidth="1"/>
    <col min="8862" max="8862" width="14.7109375" style="4" customWidth="1"/>
    <col min="8863" max="8863" width="15" style="4" customWidth="1"/>
    <col min="8864" max="8864" width="14.85546875" style="4" customWidth="1"/>
    <col min="8865" max="8865" width="12.28515625" style="4" customWidth="1"/>
    <col min="8866" max="8866" width="14.42578125" style="4" customWidth="1"/>
    <col min="8867" max="8867" width="40.28515625" style="4" customWidth="1"/>
    <col min="8868" max="8868" width="10.7109375" style="4" customWidth="1"/>
    <col min="8869" max="8869" width="11.5703125" style="4" customWidth="1"/>
    <col min="8870" max="8870" width="13.5703125" style="4" customWidth="1"/>
    <col min="8871" max="9115" width="9.140625" style="4"/>
    <col min="9116" max="9116" width="4.7109375" style="4" customWidth="1"/>
    <col min="9117" max="9117" width="25.7109375" style="4" customWidth="1"/>
    <col min="9118" max="9118" width="14.7109375" style="4" customWidth="1"/>
    <col min="9119" max="9119" width="15" style="4" customWidth="1"/>
    <col min="9120" max="9120" width="14.85546875" style="4" customWidth="1"/>
    <col min="9121" max="9121" width="12.28515625" style="4" customWidth="1"/>
    <col min="9122" max="9122" width="14.42578125" style="4" customWidth="1"/>
    <col min="9123" max="9123" width="40.28515625" style="4" customWidth="1"/>
    <col min="9124" max="9124" width="10.7109375" style="4" customWidth="1"/>
    <col min="9125" max="9125" width="11.5703125" style="4" customWidth="1"/>
    <col min="9126" max="9126" width="13.5703125" style="4" customWidth="1"/>
    <col min="9127" max="9371" width="9.140625" style="4"/>
    <col min="9372" max="9372" width="4.7109375" style="4" customWidth="1"/>
    <col min="9373" max="9373" width="25.7109375" style="4" customWidth="1"/>
    <col min="9374" max="9374" width="14.7109375" style="4" customWidth="1"/>
    <col min="9375" max="9375" width="15" style="4" customWidth="1"/>
    <col min="9376" max="9376" width="14.85546875" style="4" customWidth="1"/>
    <col min="9377" max="9377" width="12.28515625" style="4" customWidth="1"/>
    <col min="9378" max="9378" width="14.42578125" style="4" customWidth="1"/>
    <col min="9379" max="9379" width="40.28515625" style="4" customWidth="1"/>
    <col min="9380" max="9380" width="10.7109375" style="4" customWidth="1"/>
    <col min="9381" max="9381" width="11.5703125" style="4" customWidth="1"/>
    <col min="9382" max="9382" width="13.5703125" style="4" customWidth="1"/>
    <col min="9383" max="9627" width="9.140625" style="4"/>
    <col min="9628" max="9628" width="4.7109375" style="4" customWidth="1"/>
    <col min="9629" max="9629" width="25.7109375" style="4" customWidth="1"/>
    <col min="9630" max="9630" width="14.7109375" style="4" customWidth="1"/>
    <col min="9631" max="9631" width="15" style="4" customWidth="1"/>
    <col min="9632" max="9632" width="14.85546875" style="4" customWidth="1"/>
    <col min="9633" max="9633" width="12.28515625" style="4" customWidth="1"/>
    <col min="9634" max="9634" width="14.42578125" style="4" customWidth="1"/>
    <col min="9635" max="9635" width="40.28515625" style="4" customWidth="1"/>
    <col min="9636" max="9636" width="10.7109375" style="4" customWidth="1"/>
    <col min="9637" max="9637" width="11.5703125" style="4" customWidth="1"/>
    <col min="9638" max="9638" width="13.5703125" style="4" customWidth="1"/>
    <col min="9639" max="9883" width="9.140625" style="4"/>
    <col min="9884" max="9884" width="4.7109375" style="4" customWidth="1"/>
    <col min="9885" max="9885" width="25.7109375" style="4" customWidth="1"/>
    <col min="9886" max="9886" width="14.7109375" style="4" customWidth="1"/>
    <col min="9887" max="9887" width="15" style="4" customWidth="1"/>
    <col min="9888" max="9888" width="14.85546875" style="4" customWidth="1"/>
    <col min="9889" max="9889" width="12.28515625" style="4" customWidth="1"/>
    <col min="9890" max="9890" width="14.42578125" style="4" customWidth="1"/>
    <col min="9891" max="9891" width="40.28515625" style="4" customWidth="1"/>
    <col min="9892" max="9892" width="10.7109375" style="4" customWidth="1"/>
    <col min="9893" max="9893" width="11.5703125" style="4" customWidth="1"/>
    <col min="9894" max="9894" width="13.5703125" style="4" customWidth="1"/>
    <col min="9895" max="10139" width="9.140625" style="4"/>
    <col min="10140" max="10140" width="4.7109375" style="4" customWidth="1"/>
    <col min="10141" max="10141" width="25.7109375" style="4" customWidth="1"/>
    <col min="10142" max="10142" width="14.7109375" style="4" customWidth="1"/>
    <col min="10143" max="10143" width="15" style="4" customWidth="1"/>
    <col min="10144" max="10144" width="14.85546875" style="4" customWidth="1"/>
    <col min="10145" max="10145" width="12.28515625" style="4" customWidth="1"/>
    <col min="10146" max="10146" width="14.42578125" style="4" customWidth="1"/>
    <col min="10147" max="10147" width="40.28515625" style="4" customWidth="1"/>
    <col min="10148" max="10148" width="10.7109375" style="4" customWidth="1"/>
    <col min="10149" max="10149" width="11.5703125" style="4" customWidth="1"/>
    <col min="10150" max="10150" width="13.5703125" style="4" customWidth="1"/>
    <col min="10151" max="10395" width="9.140625" style="4"/>
    <col min="10396" max="10396" width="4.7109375" style="4" customWidth="1"/>
    <col min="10397" max="10397" width="25.7109375" style="4" customWidth="1"/>
    <col min="10398" max="10398" width="14.7109375" style="4" customWidth="1"/>
    <col min="10399" max="10399" width="15" style="4" customWidth="1"/>
    <col min="10400" max="10400" width="14.85546875" style="4" customWidth="1"/>
    <col min="10401" max="10401" width="12.28515625" style="4" customWidth="1"/>
    <col min="10402" max="10402" width="14.42578125" style="4" customWidth="1"/>
    <col min="10403" max="10403" width="40.28515625" style="4" customWidth="1"/>
    <col min="10404" max="10404" width="10.7109375" style="4" customWidth="1"/>
    <col min="10405" max="10405" width="11.5703125" style="4" customWidth="1"/>
    <col min="10406" max="10406" width="13.5703125" style="4" customWidth="1"/>
    <col min="10407" max="10651" width="9.140625" style="4"/>
    <col min="10652" max="10652" width="4.7109375" style="4" customWidth="1"/>
    <col min="10653" max="10653" width="25.7109375" style="4" customWidth="1"/>
    <col min="10654" max="10654" width="14.7109375" style="4" customWidth="1"/>
    <col min="10655" max="10655" width="15" style="4" customWidth="1"/>
    <col min="10656" max="10656" width="14.85546875" style="4" customWidth="1"/>
    <col min="10657" max="10657" width="12.28515625" style="4" customWidth="1"/>
    <col min="10658" max="10658" width="14.42578125" style="4" customWidth="1"/>
    <col min="10659" max="10659" width="40.28515625" style="4" customWidth="1"/>
    <col min="10660" max="10660" width="10.7109375" style="4" customWidth="1"/>
    <col min="10661" max="10661" width="11.5703125" style="4" customWidth="1"/>
    <col min="10662" max="10662" width="13.5703125" style="4" customWidth="1"/>
    <col min="10663" max="10907" width="9.140625" style="4"/>
    <col min="10908" max="10908" width="4.7109375" style="4" customWidth="1"/>
    <col min="10909" max="10909" width="25.7109375" style="4" customWidth="1"/>
    <col min="10910" max="10910" width="14.7109375" style="4" customWidth="1"/>
    <col min="10911" max="10911" width="15" style="4" customWidth="1"/>
    <col min="10912" max="10912" width="14.85546875" style="4" customWidth="1"/>
    <col min="10913" max="10913" width="12.28515625" style="4" customWidth="1"/>
    <col min="10914" max="10914" width="14.42578125" style="4" customWidth="1"/>
    <col min="10915" max="10915" width="40.28515625" style="4" customWidth="1"/>
    <col min="10916" max="10916" width="10.7109375" style="4" customWidth="1"/>
    <col min="10917" max="10917" width="11.5703125" style="4" customWidth="1"/>
    <col min="10918" max="10918" width="13.5703125" style="4" customWidth="1"/>
    <col min="10919" max="11163" width="9.140625" style="4"/>
    <col min="11164" max="11164" width="4.7109375" style="4" customWidth="1"/>
    <col min="11165" max="11165" width="25.7109375" style="4" customWidth="1"/>
    <col min="11166" max="11166" width="14.7109375" style="4" customWidth="1"/>
    <col min="11167" max="11167" width="15" style="4" customWidth="1"/>
    <col min="11168" max="11168" width="14.85546875" style="4" customWidth="1"/>
    <col min="11169" max="11169" width="12.28515625" style="4" customWidth="1"/>
    <col min="11170" max="11170" width="14.42578125" style="4" customWidth="1"/>
    <col min="11171" max="11171" width="40.28515625" style="4" customWidth="1"/>
    <col min="11172" max="11172" width="10.7109375" style="4" customWidth="1"/>
    <col min="11173" max="11173" width="11.5703125" style="4" customWidth="1"/>
    <col min="11174" max="11174" width="13.5703125" style="4" customWidth="1"/>
    <col min="11175" max="11419" width="9.140625" style="4"/>
    <col min="11420" max="11420" width="4.7109375" style="4" customWidth="1"/>
    <col min="11421" max="11421" width="25.7109375" style="4" customWidth="1"/>
    <col min="11422" max="11422" width="14.7109375" style="4" customWidth="1"/>
    <col min="11423" max="11423" width="15" style="4" customWidth="1"/>
    <col min="11424" max="11424" width="14.85546875" style="4" customWidth="1"/>
    <col min="11425" max="11425" width="12.28515625" style="4" customWidth="1"/>
    <col min="11426" max="11426" width="14.42578125" style="4" customWidth="1"/>
    <col min="11427" max="11427" width="40.28515625" style="4" customWidth="1"/>
    <col min="11428" max="11428" width="10.7109375" style="4" customWidth="1"/>
    <col min="11429" max="11429" width="11.5703125" style="4" customWidth="1"/>
    <col min="11430" max="11430" width="13.5703125" style="4" customWidth="1"/>
    <col min="11431" max="11675" width="9.140625" style="4"/>
    <col min="11676" max="11676" width="4.7109375" style="4" customWidth="1"/>
    <col min="11677" max="11677" width="25.7109375" style="4" customWidth="1"/>
    <col min="11678" max="11678" width="14.7109375" style="4" customWidth="1"/>
    <col min="11679" max="11679" width="15" style="4" customWidth="1"/>
    <col min="11680" max="11680" width="14.85546875" style="4" customWidth="1"/>
    <col min="11681" max="11681" width="12.28515625" style="4" customWidth="1"/>
    <col min="11682" max="11682" width="14.42578125" style="4" customWidth="1"/>
    <col min="11683" max="11683" width="40.28515625" style="4" customWidth="1"/>
    <col min="11684" max="11684" width="10.7109375" style="4" customWidth="1"/>
    <col min="11685" max="11685" width="11.5703125" style="4" customWidth="1"/>
    <col min="11686" max="11686" width="13.5703125" style="4" customWidth="1"/>
    <col min="11687" max="11931" width="9.140625" style="4"/>
    <col min="11932" max="11932" width="4.7109375" style="4" customWidth="1"/>
    <col min="11933" max="11933" width="25.7109375" style="4" customWidth="1"/>
    <col min="11934" max="11934" width="14.7109375" style="4" customWidth="1"/>
    <col min="11935" max="11935" width="15" style="4" customWidth="1"/>
    <col min="11936" max="11936" width="14.85546875" style="4" customWidth="1"/>
    <col min="11937" max="11937" width="12.28515625" style="4" customWidth="1"/>
    <col min="11938" max="11938" width="14.42578125" style="4" customWidth="1"/>
    <col min="11939" max="11939" width="40.28515625" style="4" customWidth="1"/>
    <col min="11940" max="11940" width="10.7109375" style="4" customWidth="1"/>
    <col min="11941" max="11941" width="11.5703125" style="4" customWidth="1"/>
    <col min="11942" max="11942" width="13.5703125" style="4" customWidth="1"/>
    <col min="11943" max="12187" width="9.140625" style="4"/>
    <col min="12188" max="12188" width="4.7109375" style="4" customWidth="1"/>
    <col min="12189" max="12189" width="25.7109375" style="4" customWidth="1"/>
    <col min="12190" max="12190" width="14.7109375" style="4" customWidth="1"/>
    <col min="12191" max="12191" width="15" style="4" customWidth="1"/>
    <col min="12192" max="12192" width="14.85546875" style="4" customWidth="1"/>
    <col min="12193" max="12193" width="12.28515625" style="4" customWidth="1"/>
    <col min="12194" max="12194" width="14.42578125" style="4" customWidth="1"/>
    <col min="12195" max="12195" width="40.28515625" style="4" customWidth="1"/>
    <col min="12196" max="12196" width="10.7109375" style="4" customWidth="1"/>
    <col min="12197" max="12197" width="11.5703125" style="4" customWidth="1"/>
    <col min="12198" max="12198" width="13.5703125" style="4" customWidth="1"/>
    <col min="12199" max="12443" width="9.140625" style="4"/>
    <col min="12444" max="12444" width="4.7109375" style="4" customWidth="1"/>
    <col min="12445" max="12445" width="25.7109375" style="4" customWidth="1"/>
    <col min="12446" max="12446" width="14.7109375" style="4" customWidth="1"/>
    <col min="12447" max="12447" width="15" style="4" customWidth="1"/>
    <col min="12448" max="12448" width="14.85546875" style="4" customWidth="1"/>
    <col min="12449" max="12449" width="12.28515625" style="4" customWidth="1"/>
    <col min="12450" max="12450" width="14.42578125" style="4" customWidth="1"/>
    <col min="12451" max="12451" width="40.28515625" style="4" customWidth="1"/>
    <col min="12452" max="12452" width="10.7109375" style="4" customWidth="1"/>
    <col min="12453" max="12453" width="11.5703125" style="4" customWidth="1"/>
    <col min="12454" max="12454" width="13.5703125" style="4" customWidth="1"/>
    <col min="12455" max="12699" width="9.140625" style="4"/>
    <col min="12700" max="12700" width="4.7109375" style="4" customWidth="1"/>
    <col min="12701" max="12701" width="25.7109375" style="4" customWidth="1"/>
    <col min="12702" max="12702" width="14.7109375" style="4" customWidth="1"/>
    <col min="12703" max="12703" width="15" style="4" customWidth="1"/>
    <col min="12704" max="12704" width="14.85546875" style="4" customWidth="1"/>
    <col min="12705" max="12705" width="12.28515625" style="4" customWidth="1"/>
    <col min="12706" max="12706" width="14.42578125" style="4" customWidth="1"/>
    <col min="12707" max="12707" width="40.28515625" style="4" customWidth="1"/>
    <col min="12708" max="12708" width="10.7109375" style="4" customWidth="1"/>
    <col min="12709" max="12709" width="11.5703125" style="4" customWidth="1"/>
    <col min="12710" max="12710" width="13.5703125" style="4" customWidth="1"/>
    <col min="12711" max="12955" width="9.140625" style="4"/>
    <col min="12956" max="12956" width="4.7109375" style="4" customWidth="1"/>
    <col min="12957" max="12957" width="25.7109375" style="4" customWidth="1"/>
    <col min="12958" max="12958" width="14.7109375" style="4" customWidth="1"/>
    <col min="12959" max="12959" width="15" style="4" customWidth="1"/>
    <col min="12960" max="12960" width="14.85546875" style="4" customWidth="1"/>
    <col min="12961" max="12961" width="12.28515625" style="4" customWidth="1"/>
    <col min="12962" max="12962" width="14.42578125" style="4" customWidth="1"/>
    <col min="12963" max="12963" width="40.28515625" style="4" customWidth="1"/>
    <col min="12964" max="12964" width="10.7109375" style="4" customWidth="1"/>
    <col min="12965" max="12965" width="11.5703125" style="4" customWidth="1"/>
    <col min="12966" max="12966" width="13.5703125" style="4" customWidth="1"/>
    <col min="12967" max="13211" width="9.140625" style="4"/>
    <col min="13212" max="13212" width="4.7109375" style="4" customWidth="1"/>
    <col min="13213" max="13213" width="25.7109375" style="4" customWidth="1"/>
    <col min="13214" max="13214" width="14.7109375" style="4" customWidth="1"/>
    <col min="13215" max="13215" width="15" style="4" customWidth="1"/>
    <col min="13216" max="13216" width="14.85546875" style="4" customWidth="1"/>
    <col min="13217" max="13217" width="12.28515625" style="4" customWidth="1"/>
    <col min="13218" max="13218" width="14.42578125" style="4" customWidth="1"/>
    <col min="13219" max="13219" width="40.28515625" style="4" customWidth="1"/>
    <col min="13220" max="13220" width="10.7109375" style="4" customWidth="1"/>
    <col min="13221" max="13221" width="11.5703125" style="4" customWidth="1"/>
    <col min="13222" max="13222" width="13.5703125" style="4" customWidth="1"/>
    <col min="13223" max="13467" width="9.140625" style="4"/>
    <col min="13468" max="13468" width="4.7109375" style="4" customWidth="1"/>
    <col min="13469" max="13469" width="25.7109375" style="4" customWidth="1"/>
    <col min="13470" max="13470" width="14.7109375" style="4" customWidth="1"/>
    <col min="13471" max="13471" width="15" style="4" customWidth="1"/>
    <col min="13472" max="13472" width="14.85546875" style="4" customWidth="1"/>
    <col min="13473" max="13473" width="12.28515625" style="4" customWidth="1"/>
    <col min="13474" max="13474" width="14.42578125" style="4" customWidth="1"/>
    <col min="13475" max="13475" width="40.28515625" style="4" customWidth="1"/>
    <col min="13476" max="13476" width="10.7109375" style="4" customWidth="1"/>
    <col min="13477" max="13477" width="11.5703125" style="4" customWidth="1"/>
    <col min="13478" max="13478" width="13.5703125" style="4" customWidth="1"/>
    <col min="13479" max="13723" width="9.140625" style="4"/>
    <col min="13724" max="13724" width="4.7109375" style="4" customWidth="1"/>
    <col min="13725" max="13725" width="25.7109375" style="4" customWidth="1"/>
    <col min="13726" max="13726" width="14.7109375" style="4" customWidth="1"/>
    <col min="13727" max="13727" width="15" style="4" customWidth="1"/>
    <col min="13728" max="13728" width="14.85546875" style="4" customWidth="1"/>
    <col min="13729" max="13729" width="12.28515625" style="4" customWidth="1"/>
    <col min="13730" max="13730" width="14.42578125" style="4" customWidth="1"/>
    <col min="13731" max="13731" width="40.28515625" style="4" customWidth="1"/>
    <col min="13732" max="13732" width="10.7109375" style="4" customWidth="1"/>
    <col min="13733" max="13733" width="11.5703125" style="4" customWidth="1"/>
    <col min="13734" max="13734" width="13.5703125" style="4" customWidth="1"/>
    <col min="13735" max="13979" width="9.140625" style="4"/>
    <col min="13980" max="13980" width="4.7109375" style="4" customWidth="1"/>
    <col min="13981" max="13981" width="25.7109375" style="4" customWidth="1"/>
    <col min="13982" max="13982" width="14.7109375" style="4" customWidth="1"/>
    <col min="13983" max="13983" width="15" style="4" customWidth="1"/>
    <col min="13984" max="13984" width="14.85546875" style="4" customWidth="1"/>
    <col min="13985" max="13985" width="12.28515625" style="4" customWidth="1"/>
    <col min="13986" max="13986" width="14.42578125" style="4" customWidth="1"/>
    <col min="13987" max="13987" width="40.28515625" style="4" customWidth="1"/>
    <col min="13988" max="13988" width="10.7109375" style="4" customWidth="1"/>
    <col min="13989" max="13989" width="11.5703125" style="4" customWidth="1"/>
    <col min="13990" max="13990" width="13.5703125" style="4" customWidth="1"/>
    <col min="13991" max="14235" width="9.140625" style="4"/>
    <col min="14236" max="14236" width="4.7109375" style="4" customWidth="1"/>
    <col min="14237" max="14237" width="25.7109375" style="4" customWidth="1"/>
    <col min="14238" max="14238" width="14.7109375" style="4" customWidth="1"/>
    <col min="14239" max="14239" width="15" style="4" customWidth="1"/>
    <col min="14240" max="14240" width="14.85546875" style="4" customWidth="1"/>
    <col min="14241" max="14241" width="12.28515625" style="4" customWidth="1"/>
    <col min="14242" max="14242" width="14.42578125" style="4" customWidth="1"/>
    <col min="14243" max="14243" width="40.28515625" style="4" customWidth="1"/>
    <col min="14244" max="14244" width="10.7109375" style="4" customWidth="1"/>
    <col min="14245" max="14245" width="11.5703125" style="4" customWidth="1"/>
    <col min="14246" max="14246" width="13.5703125" style="4" customWidth="1"/>
    <col min="14247" max="14491" width="9.140625" style="4"/>
    <col min="14492" max="14492" width="4.7109375" style="4" customWidth="1"/>
    <col min="14493" max="14493" width="25.7109375" style="4" customWidth="1"/>
    <col min="14494" max="14494" width="14.7109375" style="4" customWidth="1"/>
    <col min="14495" max="14495" width="15" style="4" customWidth="1"/>
    <col min="14496" max="14496" width="14.85546875" style="4" customWidth="1"/>
    <col min="14497" max="14497" width="12.28515625" style="4" customWidth="1"/>
    <col min="14498" max="14498" width="14.42578125" style="4" customWidth="1"/>
    <col min="14499" max="14499" width="40.28515625" style="4" customWidth="1"/>
    <col min="14500" max="14500" width="10.7109375" style="4" customWidth="1"/>
    <col min="14501" max="14501" width="11.5703125" style="4" customWidth="1"/>
    <col min="14502" max="14502" width="13.5703125" style="4" customWidth="1"/>
    <col min="14503" max="14747" width="9.140625" style="4"/>
    <col min="14748" max="14748" width="4.7109375" style="4" customWidth="1"/>
    <col min="14749" max="14749" width="25.7109375" style="4" customWidth="1"/>
    <col min="14750" max="14750" width="14.7109375" style="4" customWidth="1"/>
    <col min="14751" max="14751" width="15" style="4" customWidth="1"/>
    <col min="14752" max="14752" width="14.85546875" style="4" customWidth="1"/>
    <col min="14753" max="14753" width="12.28515625" style="4" customWidth="1"/>
    <col min="14754" max="14754" width="14.42578125" style="4" customWidth="1"/>
    <col min="14755" max="14755" width="40.28515625" style="4" customWidth="1"/>
    <col min="14756" max="14756" width="10.7109375" style="4" customWidth="1"/>
    <col min="14757" max="14757" width="11.5703125" style="4" customWidth="1"/>
    <col min="14758" max="14758" width="13.5703125" style="4" customWidth="1"/>
    <col min="14759" max="15003" width="9.140625" style="4"/>
    <col min="15004" max="15004" width="4.7109375" style="4" customWidth="1"/>
    <col min="15005" max="15005" width="25.7109375" style="4" customWidth="1"/>
    <col min="15006" max="15006" width="14.7109375" style="4" customWidth="1"/>
    <col min="15007" max="15007" width="15" style="4" customWidth="1"/>
    <col min="15008" max="15008" width="14.85546875" style="4" customWidth="1"/>
    <col min="15009" max="15009" width="12.28515625" style="4" customWidth="1"/>
    <col min="15010" max="15010" width="14.42578125" style="4" customWidth="1"/>
    <col min="15011" max="15011" width="40.28515625" style="4" customWidth="1"/>
    <col min="15012" max="15012" width="10.7109375" style="4" customWidth="1"/>
    <col min="15013" max="15013" width="11.5703125" style="4" customWidth="1"/>
    <col min="15014" max="15014" width="13.5703125" style="4" customWidth="1"/>
    <col min="15015" max="15259" width="9.140625" style="4"/>
    <col min="15260" max="15260" width="4.7109375" style="4" customWidth="1"/>
    <col min="15261" max="15261" width="25.7109375" style="4" customWidth="1"/>
    <col min="15262" max="15262" width="14.7109375" style="4" customWidth="1"/>
    <col min="15263" max="15263" width="15" style="4" customWidth="1"/>
    <col min="15264" max="15264" width="14.85546875" style="4" customWidth="1"/>
    <col min="15265" max="15265" width="12.28515625" style="4" customWidth="1"/>
    <col min="15266" max="15266" width="14.42578125" style="4" customWidth="1"/>
    <col min="15267" max="15267" width="40.28515625" style="4" customWidth="1"/>
    <col min="15268" max="15268" width="10.7109375" style="4" customWidth="1"/>
    <col min="15269" max="15269" width="11.5703125" style="4" customWidth="1"/>
    <col min="15270" max="15270" width="13.5703125" style="4" customWidth="1"/>
    <col min="15271" max="15515" width="9.140625" style="4"/>
    <col min="15516" max="15516" width="4.7109375" style="4" customWidth="1"/>
    <col min="15517" max="15517" width="25.7109375" style="4" customWidth="1"/>
    <col min="15518" max="15518" width="14.7109375" style="4" customWidth="1"/>
    <col min="15519" max="15519" width="15" style="4" customWidth="1"/>
    <col min="15520" max="15520" width="14.85546875" style="4" customWidth="1"/>
    <col min="15521" max="15521" width="12.28515625" style="4" customWidth="1"/>
    <col min="15522" max="15522" width="14.42578125" style="4" customWidth="1"/>
    <col min="15523" max="15523" width="40.28515625" style="4" customWidth="1"/>
    <col min="15524" max="15524" width="10.7109375" style="4" customWidth="1"/>
    <col min="15525" max="15525" width="11.5703125" style="4" customWidth="1"/>
    <col min="15526" max="15526" width="13.5703125" style="4" customWidth="1"/>
    <col min="15527" max="15771" width="9.140625" style="4"/>
    <col min="15772" max="15772" width="4.7109375" style="4" customWidth="1"/>
    <col min="15773" max="15773" width="25.7109375" style="4" customWidth="1"/>
    <col min="15774" max="15774" width="14.7109375" style="4" customWidth="1"/>
    <col min="15775" max="15775" width="15" style="4" customWidth="1"/>
    <col min="15776" max="15776" width="14.85546875" style="4" customWidth="1"/>
    <col min="15777" max="15777" width="12.28515625" style="4" customWidth="1"/>
    <col min="15778" max="15778" width="14.42578125" style="4" customWidth="1"/>
    <col min="15779" max="15779" width="40.28515625" style="4" customWidth="1"/>
    <col min="15780" max="15780" width="10.7109375" style="4" customWidth="1"/>
    <col min="15781" max="15781" width="11.5703125" style="4" customWidth="1"/>
    <col min="15782" max="15782" width="13.5703125" style="4" customWidth="1"/>
    <col min="15783" max="16027" width="9.140625" style="4"/>
    <col min="16028" max="16028" width="4.7109375" style="4" customWidth="1"/>
    <col min="16029" max="16029" width="25.7109375" style="4" customWidth="1"/>
    <col min="16030" max="16030" width="14.7109375" style="4" customWidth="1"/>
    <col min="16031" max="16031" width="15" style="4" customWidth="1"/>
    <col min="16032" max="16032" width="14.85546875" style="4" customWidth="1"/>
    <col min="16033" max="16033" width="12.28515625" style="4" customWidth="1"/>
    <col min="16034" max="16034" width="14.42578125" style="4" customWidth="1"/>
    <col min="16035" max="16035" width="40.28515625" style="4" customWidth="1"/>
    <col min="16036" max="16036" width="10.7109375" style="4" customWidth="1"/>
    <col min="16037" max="16037" width="11.5703125" style="4" customWidth="1"/>
    <col min="16038" max="16038" width="13.5703125" style="4" customWidth="1"/>
    <col min="16039" max="16384" width="9.140625" style="4"/>
  </cols>
  <sheetData>
    <row r="1" spans="1:7" ht="33.75" customHeight="1" x14ac:dyDescent="0.2">
      <c r="A1" s="79" t="s">
        <v>222</v>
      </c>
      <c r="B1" s="79"/>
      <c r="C1" s="79"/>
      <c r="D1" s="79"/>
      <c r="E1" s="79"/>
      <c r="F1" s="79"/>
      <c r="G1" s="79"/>
    </row>
    <row r="2" spans="1:7" s="7" customFormat="1" ht="33.75" customHeight="1" x14ac:dyDescent="0.2">
      <c r="A2" s="87" t="s">
        <v>161</v>
      </c>
      <c r="B2" s="86" t="s">
        <v>1</v>
      </c>
      <c r="C2" s="88" t="s">
        <v>215</v>
      </c>
      <c r="D2" s="89" t="s">
        <v>216</v>
      </c>
      <c r="E2" s="88" t="s">
        <v>223</v>
      </c>
      <c r="F2" s="88"/>
      <c r="G2" s="90"/>
    </row>
    <row r="3" spans="1:7" s="7" customFormat="1" ht="33.75" customHeight="1" x14ac:dyDescent="0.2">
      <c r="A3" s="87"/>
      <c r="B3" s="86"/>
      <c r="C3" s="88"/>
      <c r="D3" s="89"/>
      <c r="E3" s="21" t="s">
        <v>229</v>
      </c>
      <c r="F3" s="55" t="s">
        <v>217</v>
      </c>
      <c r="G3" s="71" t="s">
        <v>230</v>
      </c>
    </row>
    <row r="4" spans="1:7" ht="33.75" customHeight="1" x14ac:dyDescent="0.2">
      <c r="A4" s="15" t="s">
        <v>53</v>
      </c>
      <c r="B4" s="14" t="s">
        <v>54</v>
      </c>
      <c r="C4" s="18" t="s">
        <v>52</v>
      </c>
      <c r="D4" s="9"/>
      <c r="E4" s="19"/>
      <c r="F4" s="17"/>
      <c r="G4" s="72"/>
    </row>
    <row r="5" spans="1:7" ht="33.75" customHeight="1" x14ac:dyDescent="0.2">
      <c r="A5" s="15"/>
      <c r="B5" s="14" t="s">
        <v>55</v>
      </c>
      <c r="C5" s="39">
        <v>1533578</v>
      </c>
      <c r="D5" s="40">
        <v>1916956</v>
      </c>
      <c r="E5" s="41">
        <v>2200000</v>
      </c>
      <c r="F5" s="42">
        <v>1800000</v>
      </c>
      <c r="G5" s="73">
        <v>1800000</v>
      </c>
    </row>
    <row r="6" spans="1:7" ht="33.75" customHeight="1" x14ac:dyDescent="0.2">
      <c r="A6" s="15"/>
      <c r="B6" s="14" t="s">
        <v>56</v>
      </c>
      <c r="C6" s="41">
        <v>16994578</v>
      </c>
      <c r="D6" s="43">
        <v>18685137</v>
      </c>
      <c r="E6" s="41">
        <v>36791633</v>
      </c>
      <c r="F6" s="42">
        <v>19780000</v>
      </c>
      <c r="G6" s="73">
        <v>19780000</v>
      </c>
    </row>
    <row r="7" spans="1:7" ht="33.75" customHeight="1" x14ac:dyDescent="0.2">
      <c r="A7" s="15"/>
      <c r="B7" s="14" t="s">
        <v>57</v>
      </c>
      <c r="C7" s="39">
        <v>900415</v>
      </c>
      <c r="D7" s="40">
        <v>1301556</v>
      </c>
      <c r="E7" s="41">
        <v>1800000</v>
      </c>
      <c r="F7" s="42">
        <v>1800000</v>
      </c>
      <c r="G7" s="73">
        <v>1800000</v>
      </c>
    </row>
    <row r="8" spans="1:7" ht="33.75" customHeight="1" x14ac:dyDescent="0.2">
      <c r="A8" s="15"/>
      <c r="B8" s="14" t="s">
        <v>58</v>
      </c>
      <c r="C8" s="39">
        <v>6452533</v>
      </c>
      <c r="D8" s="40">
        <v>6898866</v>
      </c>
      <c r="E8" s="41">
        <v>9000000</v>
      </c>
      <c r="F8" s="42">
        <v>15000000</v>
      </c>
      <c r="G8" s="73">
        <v>15000000</v>
      </c>
    </row>
    <row r="9" spans="1:7" ht="33.75" customHeight="1" x14ac:dyDescent="0.2">
      <c r="A9" s="15"/>
      <c r="B9" s="14" t="s">
        <v>59</v>
      </c>
      <c r="C9" s="44">
        <v>25881104</v>
      </c>
      <c r="D9" s="35">
        <v>28802515</v>
      </c>
      <c r="E9" s="45">
        <f>SUM(E5:E8)</f>
        <v>49791633</v>
      </c>
      <c r="F9" s="45">
        <f>SUM(F5:F8)</f>
        <v>38380000</v>
      </c>
      <c r="G9" s="75">
        <f>SUM(G5:G8)</f>
        <v>38380000</v>
      </c>
    </row>
    <row r="10" spans="1:7" ht="33.75" customHeight="1" x14ac:dyDescent="0.2">
      <c r="A10" s="15" t="s">
        <v>60</v>
      </c>
      <c r="B10" s="14" t="s">
        <v>61</v>
      </c>
      <c r="C10" s="39" t="s">
        <v>52</v>
      </c>
      <c r="D10" s="40"/>
      <c r="E10" s="41"/>
      <c r="F10" s="42" t="s">
        <v>52</v>
      </c>
      <c r="G10" s="73" t="s">
        <v>52</v>
      </c>
    </row>
    <row r="11" spans="1:7" ht="33.75" customHeight="1" x14ac:dyDescent="0.2">
      <c r="A11" s="15"/>
      <c r="B11" s="14" t="s">
        <v>62</v>
      </c>
      <c r="C11" s="39">
        <v>0</v>
      </c>
      <c r="D11" s="40"/>
      <c r="E11" s="41">
        <v>0</v>
      </c>
      <c r="F11" s="42" t="s">
        <v>52</v>
      </c>
      <c r="G11" s="73" t="s">
        <v>52</v>
      </c>
    </row>
    <row r="12" spans="1:7" ht="33.75" customHeight="1" x14ac:dyDescent="0.2">
      <c r="A12" s="15"/>
      <c r="B12" s="14" t="s">
        <v>63</v>
      </c>
      <c r="C12" s="39">
        <v>0</v>
      </c>
      <c r="D12" s="40" t="s">
        <v>52</v>
      </c>
      <c r="E12" s="41">
        <v>0</v>
      </c>
      <c r="F12" s="42" t="s">
        <v>52</v>
      </c>
      <c r="G12" s="73" t="s">
        <v>52</v>
      </c>
    </row>
    <row r="13" spans="1:7" ht="33.75" customHeight="1" x14ac:dyDescent="0.2">
      <c r="A13" s="15"/>
      <c r="B13" s="14" t="s">
        <v>64</v>
      </c>
      <c r="C13" s="41">
        <v>8986691</v>
      </c>
      <c r="D13" s="43">
        <v>9754034</v>
      </c>
      <c r="E13" s="41">
        <v>27344422</v>
      </c>
      <c r="F13" s="42">
        <v>14200000</v>
      </c>
      <c r="G13" s="73">
        <v>14200000</v>
      </c>
    </row>
    <row r="14" spans="1:7" ht="33.75" customHeight="1" x14ac:dyDescent="0.2">
      <c r="A14" s="15"/>
      <c r="B14" s="14" t="s">
        <v>65</v>
      </c>
      <c r="C14" s="41">
        <v>978790</v>
      </c>
      <c r="D14" s="43">
        <v>1776910</v>
      </c>
      <c r="E14" s="41">
        <v>2000000</v>
      </c>
      <c r="F14" s="42">
        <v>2100000</v>
      </c>
      <c r="G14" s="73">
        <v>2100000</v>
      </c>
    </row>
    <row r="15" spans="1:7" ht="33.75" customHeight="1" x14ac:dyDescent="0.2">
      <c r="A15" s="15"/>
      <c r="B15" s="14" t="s">
        <v>66</v>
      </c>
      <c r="C15" s="41">
        <v>1782956</v>
      </c>
      <c r="D15" s="43">
        <v>2419424</v>
      </c>
      <c r="E15" s="41">
        <v>3668997</v>
      </c>
      <c r="F15" s="42">
        <v>3500000</v>
      </c>
      <c r="G15" s="73">
        <v>3500000</v>
      </c>
    </row>
    <row r="16" spans="1:7" ht="33.75" customHeight="1" x14ac:dyDescent="0.2">
      <c r="A16" s="15"/>
      <c r="B16" s="14" t="s">
        <v>67</v>
      </c>
      <c r="C16" s="41">
        <v>39520</v>
      </c>
      <c r="D16" s="43">
        <v>52520</v>
      </c>
      <c r="E16" s="41">
        <v>120000</v>
      </c>
      <c r="F16" s="42">
        <v>120000</v>
      </c>
      <c r="G16" s="73">
        <v>120000</v>
      </c>
    </row>
    <row r="17" spans="1:7" ht="33.75" customHeight="1" x14ac:dyDescent="0.2">
      <c r="A17" s="15"/>
      <c r="B17" s="14" t="s">
        <v>68</v>
      </c>
      <c r="C17" s="44">
        <v>11787957</v>
      </c>
      <c r="D17" s="35">
        <v>14002888</v>
      </c>
      <c r="E17" s="45">
        <f>SUM(E11:E16)</f>
        <v>33133419</v>
      </c>
      <c r="F17" s="45">
        <f>SUM(F11:F16)</f>
        <v>19920000</v>
      </c>
      <c r="G17" s="75">
        <f>SUM(G13:G16)</f>
        <v>19920000</v>
      </c>
    </row>
    <row r="18" spans="1:7" ht="33.75" customHeight="1" x14ac:dyDescent="0.2">
      <c r="A18" s="15" t="s">
        <v>69</v>
      </c>
      <c r="B18" s="14" t="s">
        <v>70</v>
      </c>
      <c r="C18" s="39" t="s">
        <v>52</v>
      </c>
      <c r="D18" s="40"/>
      <c r="E18" s="41"/>
      <c r="F18" s="42" t="s">
        <v>52</v>
      </c>
      <c r="G18" s="73" t="s">
        <v>52</v>
      </c>
    </row>
    <row r="19" spans="1:7" ht="33.75" customHeight="1" x14ac:dyDescent="0.2">
      <c r="A19" s="15"/>
      <c r="B19" s="14" t="s">
        <v>71</v>
      </c>
      <c r="C19" s="39">
        <v>0</v>
      </c>
      <c r="D19" s="30">
        <v>0</v>
      </c>
      <c r="E19" s="41">
        <v>0</v>
      </c>
      <c r="F19" s="42">
        <v>0</v>
      </c>
      <c r="G19" s="73">
        <v>0</v>
      </c>
    </row>
    <row r="20" spans="1:7" ht="33.75" customHeight="1" x14ac:dyDescent="0.2">
      <c r="A20" s="15"/>
      <c r="B20" s="14" t="s">
        <v>72</v>
      </c>
      <c r="C20" s="39">
        <v>0</v>
      </c>
      <c r="D20" s="30">
        <v>0</v>
      </c>
      <c r="E20" s="41">
        <v>0</v>
      </c>
      <c r="F20" s="42">
        <v>0</v>
      </c>
      <c r="G20" s="73">
        <v>0</v>
      </c>
    </row>
    <row r="21" spans="1:7" ht="33.75" customHeight="1" x14ac:dyDescent="0.2">
      <c r="A21" s="15"/>
      <c r="B21" s="14" t="s">
        <v>73</v>
      </c>
      <c r="C21" s="39">
        <v>0</v>
      </c>
      <c r="D21" s="30">
        <v>0</v>
      </c>
      <c r="E21" s="41">
        <v>0</v>
      </c>
      <c r="F21" s="42">
        <v>0</v>
      </c>
      <c r="G21" s="73">
        <v>0</v>
      </c>
    </row>
    <row r="22" spans="1:7" ht="33.75" customHeight="1" x14ac:dyDescent="0.2">
      <c r="A22" s="15"/>
      <c r="B22" s="14" t="s">
        <v>74</v>
      </c>
      <c r="C22" s="39">
        <v>0</v>
      </c>
      <c r="D22" s="25">
        <v>0</v>
      </c>
      <c r="E22" s="46">
        <f>SUM(E19:E21)</f>
        <v>0</v>
      </c>
      <c r="F22" s="41">
        <f>SUM(F19:F21)</f>
        <v>0</v>
      </c>
      <c r="G22" s="73">
        <f>SUM(G19:G21)</f>
        <v>0</v>
      </c>
    </row>
    <row r="23" spans="1:7" ht="33.75" customHeight="1" x14ac:dyDescent="0.2">
      <c r="A23" s="15" t="s">
        <v>75</v>
      </c>
      <c r="B23" s="14" t="s">
        <v>76</v>
      </c>
      <c r="C23" s="39" t="s">
        <v>52</v>
      </c>
      <c r="D23" s="40"/>
      <c r="E23" s="41"/>
      <c r="F23" s="42" t="s">
        <v>52</v>
      </c>
      <c r="G23" s="73" t="s">
        <v>52</v>
      </c>
    </row>
    <row r="24" spans="1:7" ht="33.75" customHeight="1" x14ac:dyDescent="0.2">
      <c r="A24" s="15"/>
      <c r="B24" s="14" t="s">
        <v>214</v>
      </c>
      <c r="C24" s="39">
        <v>13044401</v>
      </c>
      <c r="D24" s="40">
        <v>11297102</v>
      </c>
      <c r="E24" s="41">
        <v>0</v>
      </c>
      <c r="F24" s="42">
        <v>20000000</v>
      </c>
      <c r="G24" s="73">
        <v>20000000</v>
      </c>
    </row>
    <row r="25" spans="1:7" ht="33.75" customHeight="1" x14ac:dyDescent="0.2">
      <c r="A25" s="13"/>
      <c r="B25" s="14" t="s">
        <v>77</v>
      </c>
      <c r="C25" s="39" t="s">
        <v>52</v>
      </c>
      <c r="D25" s="40" t="s">
        <v>52</v>
      </c>
      <c r="E25" s="41"/>
      <c r="F25" s="42" t="s">
        <v>52</v>
      </c>
      <c r="G25" s="73" t="s">
        <v>52</v>
      </c>
    </row>
    <row r="26" spans="1:7" ht="33.75" customHeight="1" x14ac:dyDescent="0.2">
      <c r="A26" s="15"/>
      <c r="B26" s="14" t="s">
        <v>78</v>
      </c>
      <c r="C26" s="39">
        <v>11426418</v>
      </c>
      <c r="D26" s="40">
        <v>0</v>
      </c>
      <c r="E26" s="41">
        <v>10000000</v>
      </c>
      <c r="F26" s="42">
        <v>40000000</v>
      </c>
      <c r="G26" s="73">
        <v>33000000</v>
      </c>
    </row>
    <row r="27" spans="1:7" ht="33.75" customHeight="1" x14ac:dyDescent="0.2">
      <c r="A27" s="15"/>
      <c r="B27" s="14" t="s">
        <v>79</v>
      </c>
      <c r="C27" s="39">
        <v>0</v>
      </c>
      <c r="D27" s="30">
        <v>0</v>
      </c>
      <c r="E27" s="41">
        <v>0</v>
      </c>
      <c r="F27" s="42">
        <f>ROUND((D27*115/100),0)</f>
        <v>0</v>
      </c>
      <c r="G27" s="73">
        <f>ROUND((E27*115/100),0)</f>
        <v>0</v>
      </c>
    </row>
    <row r="28" spans="1:7" ht="33.75" customHeight="1" x14ac:dyDescent="0.2">
      <c r="A28" s="15"/>
      <c r="B28" s="14" t="s">
        <v>80</v>
      </c>
      <c r="C28" s="39">
        <v>0</v>
      </c>
      <c r="D28" s="30">
        <v>0</v>
      </c>
      <c r="E28" s="41">
        <v>0</v>
      </c>
      <c r="F28" s="42">
        <f>ROUND((D28*115/100),0)</f>
        <v>0</v>
      </c>
      <c r="G28" s="73">
        <f>ROUND((E28*115/100),0)</f>
        <v>0</v>
      </c>
    </row>
    <row r="29" spans="1:7" ht="33.75" customHeight="1" x14ac:dyDescent="0.2">
      <c r="A29" s="15"/>
      <c r="B29" s="14" t="s">
        <v>81</v>
      </c>
      <c r="C29" s="39">
        <v>643500</v>
      </c>
      <c r="D29" s="40">
        <v>1930500</v>
      </c>
      <c r="E29" s="41">
        <v>0</v>
      </c>
      <c r="F29" s="42">
        <v>55000000</v>
      </c>
      <c r="G29" s="73">
        <v>0</v>
      </c>
    </row>
    <row r="30" spans="1:7" ht="33.75" customHeight="1" x14ac:dyDescent="0.2">
      <c r="A30" s="15"/>
      <c r="B30" s="14" t="s">
        <v>82</v>
      </c>
      <c r="C30" s="39" t="s">
        <v>52</v>
      </c>
      <c r="D30" s="40"/>
      <c r="E30" s="41"/>
      <c r="F30" s="42">
        <f>ROUND((D30*115/100),0)</f>
        <v>0</v>
      </c>
      <c r="G30" s="73">
        <f>ROUND((E30*115/100),0)</f>
        <v>0</v>
      </c>
    </row>
    <row r="31" spans="1:7" ht="33.75" customHeight="1" x14ac:dyDescent="0.2">
      <c r="A31" s="15"/>
      <c r="B31" s="14" t="s">
        <v>78</v>
      </c>
      <c r="C31" s="39">
        <v>40266126</v>
      </c>
      <c r="D31" s="40">
        <v>26142870</v>
      </c>
      <c r="E31" s="41">
        <v>150000000</v>
      </c>
      <c r="F31" s="42">
        <f>50000000+10600000</f>
        <v>60600000</v>
      </c>
      <c r="G31" s="73">
        <v>50000000</v>
      </c>
    </row>
    <row r="32" spans="1:7" ht="33.75" customHeight="1" x14ac:dyDescent="0.2">
      <c r="A32" s="15"/>
      <c r="B32" s="14" t="s">
        <v>79</v>
      </c>
      <c r="C32" s="39">
        <v>117344251</v>
      </c>
      <c r="D32" s="40">
        <v>121877284</v>
      </c>
      <c r="E32" s="41">
        <v>230000000</v>
      </c>
      <c r="F32" s="42">
        <f>150000000+40000000</f>
        <v>190000000</v>
      </c>
      <c r="G32" s="73">
        <f>150000000+40000000</f>
        <v>190000000</v>
      </c>
    </row>
    <row r="33" spans="1:7" ht="33.75" customHeight="1" x14ac:dyDescent="0.2">
      <c r="A33" s="15"/>
      <c r="B33" s="14" t="s">
        <v>83</v>
      </c>
      <c r="C33" s="39">
        <v>36925518</v>
      </c>
      <c r="D33" s="40">
        <v>40917404</v>
      </c>
      <c r="E33" s="41">
        <v>100000000</v>
      </c>
      <c r="F33" s="42">
        <f>50000000+16000000</f>
        <v>66000000</v>
      </c>
      <c r="G33" s="73">
        <f>50000000+16000000</f>
        <v>66000000</v>
      </c>
    </row>
    <row r="34" spans="1:7" ht="33.75" customHeight="1" x14ac:dyDescent="0.2">
      <c r="A34" s="15"/>
      <c r="B34" s="14" t="s">
        <v>81</v>
      </c>
      <c r="C34" s="39">
        <v>58763115</v>
      </c>
      <c r="D34" s="40">
        <v>76501356</v>
      </c>
      <c r="E34" s="41">
        <v>90000000</v>
      </c>
      <c r="F34" s="42">
        <v>90000000</v>
      </c>
      <c r="G34" s="73">
        <v>90000000</v>
      </c>
    </row>
    <row r="35" spans="1:7" ht="33.75" customHeight="1" x14ac:dyDescent="0.2">
      <c r="A35" s="15"/>
      <c r="B35" s="14" t="s">
        <v>84</v>
      </c>
      <c r="C35" s="39">
        <v>5712169</v>
      </c>
      <c r="D35" s="40">
        <v>7346766</v>
      </c>
      <c r="E35" s="41">
        <v>20000000</v>
      </c>
      <c r="F35" s="42">
        <v>20000000</v>
      </c>
      <c r="G35" s="73">
        <v>10000000</v>
      </c>
    </row>
    <row r="36" spans="1:7" ht="33.75" customHeight="1" x14ac:dyDescent="0.2">
      <c r="A36" s="13"/>
      <c r="B36" s="14" t="s">
        <v>85</v>
      </c>
      <c r="C36" s="39">
        <v>8567148</v>
      </c>
      <c r="D36" s="40">
        <v>8212019</v>
      </c>
      <c r="E36" s="41">
        <v>30000000</v>
      </c>
      <c r="F36" s="42">
        <f>20000000+7000000</f>
        <v>27000000</v>
      </c>
      <c r="G36" s="73">
        <f>10000000</f>
        <v>10000000</v>
      </c>
    </row>
    <row r="37" spans="1:7" ht="33.75" customHeight="1" x14ac:dyDescent="0.2">
      <c r="A37" s="13"/>
      <c r="B37" s="14" t="s">
        <v>86</v>
      </c>
      <c r="C37" s="39">
        <v>23254405</v>
      </c>
      <c r="D37" s="40">
        <v>27510537</v>
      </c>
      <c r="E37" s="41">
        <v>47817455</v>
      </c>
      <c r="F37" s="42">
        <v>40000000</v>
      </c>
      <c r="G37" s="73">
        <v>40000000</v>
      </c>
    </row>
    <row r="38" spans="1:7" ht="33.75" customHeight="1" x14ac:dyDescent="0.2">
      <c r="A38" s="15"/>
      <c r="B38" s="14" t="s">
        <v>87</v>
      </c>
      <c r="C38" s="39">
        <v>3923707</v>
      </c>
      <c r="D38" s="40">
        <v>4992599</v>
      </c>
      <c r="E38" s="41">
        <v>5000000</v>
      </c>
      <c r="F38" s="42">
        <v>5500000</v>
      </c>
      <c r="G38" s="73">
        <v>5500000</v>
      </c>
    </row>
    <row r="39" spans="1:7" ht="33.75" customHeight="1" x14ac:dyDescent="0.2">
      <c r="A39" s="13"/>
      <c r="B39" s="14" t="s">
        <v>88</v>
      </c>
      <c r="C39" s="44">
        <v>319870758</v>
      </c>
      <c r="D39" s="35">
        <v>326728437</v>
      </c>
      <c r="E39" s="31">
        <f>SUM(E23:E38)</f>
        <v>682817455</v>
      </c>
      <c r="F39" s="31">
        <f>SUM(F23:F38)</f>
        <v>614100000</v>
      </c>
      <c r="G39" s="76">
        <f>SUM(G23:G38)</f>
        <v>514500000</v>
      </c>
    </row>
    <row r="40" spans="1:7" ht="33.75" customHeight="1" x14ac:dyDescent="0.2">
      <c r="A40" s="15" t="s">
        <v>89</v>
      </c>
      <c r="B40" s="14" t="s">
        <v>90</v>
      </c>
      <c r="C40" s="39" t="s">
        <v>52</v>
      </c>
      <c r="D40" s="40"/>
      <c r="E40" s="41"/>
      <c r="F40" s="42">
        <f t="shared" ref="F40:G44" si="0">ROUND((D40*115/100),0)</f>
        <v>0</v>
      </c>
      <c r="G40" s="73">
        <f t="shared" si="0"/>
        <v>0</v>
      </c>
    </row>
    <row r="41" spans="1:7" ht="33.75" customHeight="1" x14ac:dyDescent="0.2">
      <c r="A41" s="15"/>
      <c r="B41" s="14" t="s">
        <v>91</v>
      </c>
      <c r="C41" s="39">
        <v>0</v>
      </c>
      <c r="D41" s="30">
        <v>0</v>
      </c>
      <c r="E41" s="41">
        <v>0</v>
      </c>
      <c r="F41" s="42">
        <f t="shared" si="0"/>
        <v>0</v>
      </c>
      <c r="G41" s="73">
        <f t="shared" si="0"/>
        <v>0</v>
      </c>
    </row>
    <row r="42" spans="1:7" ht="33.75" customHeight="1" x14ac:dyDescent="0.2">
      <c r="A42" s="15"/>
      <c r="B42" s="14" t="s">
        <v>92</v>
      </c>
      <c r="C42" s="39">
        <v>0</v>
      </c>
      <c r="D42" s="30">
        <v>0</v>
      </c>
      <c r="E42" s="41">
        <v>0</v>
      </c>
      <c r="F42" s="42">
        <f t="shared" si="0"/>
        <v>0</v>
      </c>
      <c r="G42" s="73">
        <f t="shared" si="0"/>
        <v>0</v>
      </c>
    </row>
    <row r="43" spans="1:7" ht="33.75" customHeight="1" x14ac:dyDescent="0.2">
      <c r="A43" s="15"/>
      <c r="B43" s="14" t="s">
        <v>93</v>
      </c>
      <c r="C43" s="39">
        <v>0</v>
      </c>
      <c r="D43" s="30">
        <v>0</v>
      </c>
      <c r="E43" s="41">
        <v>0</v>
      </c>
      <c r="F43" s="42">
        <f t="shared" si="0"/>
        <v>0</v>
      </c>
      <c r="G43" s="73">
        <f t="shared" si="0"/>
        <v>0</v>
      </c>
    </row>
    <row r="44" spans="1:7" ht="33.75" customHeight="1" x14ac:dyDescent="0.2">
      <c r="A44" s="15"/>
      <c r="B44" s="14" t="s">
        <v>94</v>
      </c>
      <c r="C44" s="39" t="s">
        <v>52</v>
      </c>
      <c r="D44" s="40"/>
      <c r="E44" s="41"/>
      <c r="F44" s="42">
        <f t="shared" si="0"/>
        <v>0</v>
      </c>
      <c r="G44" s="73">
        <f t="shared" si="0"/>
        <v>0</v>
      </c>
    </row>
    <row r="45" spans="1:7" ht="33.75" customHeight="1" x14ac:dyDescent="0.2">
      <c r="A45" s="15"/>
      <c r="B45" s="14" t="s">
        <v>95</v>
      </c>
      <c r="C45" s="41">
        <v>2443504</v>
      </c>
      <c r="D45" s="43">
        <v>2912152</v>
      </c>
      <c r="E45" s="41">
        <v>6202536</v>
      </c>
      <c r="F45" s="42">
        <v>3500000</v>
      </c>
      <c r="G45" s="73">
        <v>3500000</v>
      </c>
    </row>
    <row r="46" spans="1:7" ht="33.75" customHeight="1" x14ac:dyDescent="0.2">
      <c r="A46" s="15"/>
      <c r="B46" s="14" t="s">
        <v>87</v>
      </c>
      <c r="C46" s="41">
        <v>31324098</v>
      </c>
      <c r="D46" s="43">
        <v>9731840</v>
      </c>
      <c r="E46" s="41">
        <v>10000000</v>
      </c>
      <c r="F46" s="42">
        <v>14000000</v>
      </c>
      <c r="G46" s="73">
        <v>14000000</v>
      </c>
    </row>
    <row r="47" spans="1:7" ht="33.75" customHeight="1" x14ac:dyDescent="0.2">
      <c r="A47" s="13"/>
      <c r="B47" s="14" t="s">
        <v>96</v>
      </c>
      <c r="C47" s="39">
        <v>0</v>
      </c>
      <c r="D47" s="30">
        <v>0</v>
      </c>
      <c r="E47" s="41"/>
      <c r="F47" s="42">
        <f t="shared" ref="F47:G51" si="1">ROUND((D47*115/100),0)</f>
        <v>0</v>
      </c>
      <c r="G47" s="73">
        <f t="shared" si="1"/>
        <v>0</v>
      </c>
    </row>
    <row r="48" spans="1:7" ht="33.75" customHeight="1" x14ac:dyDescent="0.2">
      <c r="A48" s="15"/>
      <c r="B48" s="14" t="s">
        <v>92</v>
      </c>
      <c r="C48" s="39">
        <v>0</v>
      </c>
      <c r="D48" s="30">
        <v>0</v>
      </c>
      <c r="E48" s="41">
        <v>0</v>
      </c>
      <c r="F48" s="42">
        <f t="shared" si="1"/>
        <v>0</v>
      </c>
      <c r="G48" s="73">
        <f t="shared" si="1"/>
        <v>0</v>
      </c>
    </row>
    <row r="49" spans="1:7" ht="33.75" customHeight="1" x14ac:dyDescent="0.2">
      <c r="A49" s="15"/>
      <c r="B49" s="14" t="s">
        <v>87</v>
      </c>
      <c r="C49" s="39">
        <v>0</v>
      </c>
      <c r="D49" s="30"/>
      <c r="E49" s="41">
        <v>0</v>
      </c>
      <c r="F49" s="42">
        <f t="shared" si="1"/>
        <v>0</v>
      </c>
      <c r="G49" s="73">
        <f t="shared" si="1"/>
        <v>0</v>
      </c>
    </row>
    <row r="50" spans="1:7" ht="33.75" customHeight="1" x14ac:dyDescent="0.2">
      <c r="A50" s="15"/>
      <c r="B50" s="14" t="s">
        <v>97</v>
      </c>
      <c r="C50" s="39">
        <v>0</v>
      </c>
      <c r="D50" s="30">
        <v>0</v>
      </c>
      <c r="E50" s="41"/>
      <c r="F50" s="42">
        <f t="shared" si="1"/>
        <v>0</v>
      </c>
      <c r="G50" s="73">
        <f t="shared" si="1"/>
        <v>0</v>
      </c>
    </row>
    <row r="51" spans="1:7" ht="33.75" customHeight="1" x14ac:dyDescent="0.2">
      <c r="A51" s="15"/>
      <c r="B51" s="14" t="s">
        <v>98</v>
      </c>
      <c r="C51" s="39">
        <v>0</v>
      </c>
      <c r="D51" s="30">
        <v>0</v>
      </c>
      <c r="E51" s="41">
        <v>0</v>
      </c>
      <c r="F51" s="42">
        <f t="shared" si="1"/>
        <v>0</v>
      </c>
      <c r="G51" s="73">
        <f t="shared" si="1"/>
        <v>0</v>
      </c>
    </row>
    <row r="52" spans="1:7" ht="33.75" customHeight="1" x14ac:dyDescent="0.2">
      <c r="A52" s="15"/>
      <c r="B52" s="14" t="s">
        <v>99</v>
      </c>
      <c r="C52" s="39">
        <v>0</v>
      </c>
      <c r="D52" s="40"/>
      <c r="E52" s="41">
        <v>500000</v>
      </c>
      <c r="F52" s="42">
        <v>500000</v>
      </c>
      <c r="G52" s="73">
        <v>250000</v>
      </c>
    </row>
    <row r="53" spans="1:7" ht="33.75" customHeight="1" x14ac:dyDescent="0.2">
      <c r="A53" s="15"/>
      <c r="B53" s="14" t="s">
        <v>100</v>
      </c>
      <c r="C53" s="39"/>
      <c r="D53" s="25"/>
      <c r="E53" s="41"/>
      <c r="F53" s="42">
        <f>ROUND((D53*115/100),0)</f>
        <v>0</v>
      </c>
      <c r="G53" s="73">
        <f>ROUND((E53*115/100),0)</f>
        <v>0</v>
      </c>
    </row>
    <row r="54" spans="1:7" ht="33.75" customHeight="1" x14ac:dyDescent="0.2">
      <c r="A54" s="15"/>
      <c r="B54" s="14" t="s">
        <v>98</v>
      </c>
      <c r="C54" s="39">
        <v>2491946</v>
      </c>
      <c r="D54" s="40">
        <v>2936534</v>
      </c>
      <c r="E54" s="41">
        <v>3738208</v>
      </c>
      <c r="F54" s="42">
        <v>4300000</v>
      </c>
      <c r="G54" s="73">
        <v>4300000</v>
      </c>
    </row>
    <row r="55" spans="1:7" ht="33.75" customHeight="1" x14ac:dyDescent="0.2">
      <c r="A55" s="15"/>
      <c r="B55" s="14" t="s">
        <v>99</v>
      </c>
      <c r="C55" s="39">
        <v>499</v>
      </c>
      <c r="D55" s="40">
        <v>1497</v>
      </c>
      <c r="E55" s="41">
        <v>50000</v>
      </c>
      <c r="F55" s="42">
        <v>50000</v>
      </c>
      <c r="G55" s="73">
        <v>25000</v>
      </c>
    </row>
    <row r="56" spans="1:7" ht="33.75" customHeight="1" x14ac:dyDescent="0.2">
      <c r="A56" s="15"/>
      <c r="B56" s="14" t="s">
        <v>101</v>
      </c>
      <c r="C56" s="39">
        <v>0</v>
      </c>
      <c r="D56" s="25"/>
      <c r="E56" s="41"/>
      <c r="F56" s="42">
        <f>ROUND((D56*115/100),0)</f>
        <v>0</v>
      </c>
      <c r="G56" s="73">
        <f>ROUND((E56*115/100),0)</f>
        <v>0</v>
      </c>
    </row>
    <row r="57" spans="1:7" ht="33.75" customHeight="1" x14ac:dyDescent="0.2">
      <c r="A57" s="15"/>
      <c r="B57" s="14" t="s">
        <v>98</v>
      </c>
      <c r="C57" s="39">
        <v>11640025</v>
      </c>
      <c r="D57" s="40">
        <v>14393352</v>
      </c>
      <c r="E57" s="41">
        <v>23734825</v>
      </c>
      <c r="F57" s="42">
        <v>22200000</v>
      </c>
      <c r="G57" s="73">
        <v>22200000</v>
      </c>
    </row>
    <row r="58" spans="1:7" ht="33.75" customHeight="1" x14ac:dyDescent="0.2">
      <c r="A58" s="15"/>
      <c r="B58" s="14" t="s">
        <v>99</v>
      </c>
      <c r="C58" s="39">
        <v>928210</v>
      </c>
      <c r="D58" s="40">
        <v>1320912</v>
      </c>
      <c r="E58" s="41">
        <v>2000000</v>
      </c>
      <c r="F58" s="42">
        <v>2000000</v>
      </c>
      <c r="G58" s="73">
        <v>1500000</v>
      </c>
    </row>
    <row r="59" spans="1:7" ht="33.75" customHeight="1" x14ac:dyDescent="0.2">
      <c r="A59" s="15"/>
      <c r="B59" s="14" t="s">
        <v>102</v>
      </c>
      <c r="C59" s="39">
        <v>0</v>
      </c>
      <c r="D59" s="25"/>
      <c r="E59" s="41">
        <v>0</v>
      </c>
      <c r="F59" s="42">
        <f>ROUND((D59*115/100),0)</f>
        <v>0</v>
      </c>
      <c r="G59" s="73">
        <f>ROUND((E59*115/100),0)</f>
        <v>0</v>
      </c>
    </row>
    <row r="60" spans="1:7" ht="33.75" customHeight="1" x14ac:dyDescent="0.2">
      <c r="A60" s="13"/>
      <c r="B60" s="14" t="s">
        <v>103</v>
      </c>
      <c r="C60" s="44">
        <v>48828282</v>
      </c>
      <c r="D60" s="35">
        <v>31296287</v>
      </c>
      <c r="E60" s="31">
        <f>SUM(E41:E58)</f>
        <v>46225569</v>
      </c>
      <c r="F60" s="31">
        <f>SUM(F41:F58)</f>
        <v>46550000</v>
      </c>
      <c r="G60" s="76">
        <f>SUM(G41:G58)</f>
        <v>45775000</v>
      </c>
    </row>
    <row r="61" spans="1:7" ht="33.75" customHeight="1" x14ac:dyDescent="0.2">
      <c r="A61" s="15" t="s">
        <v>104</v>
      </c>
      <c r="B61" s="14" t="s">
        <v>105</v>
      </c>
      <c r="C61" s="39">
        <v>0</v>
      </c>
      <c r="D61" s="25"/>
      <c r="E61" s="41"/>
      <c r="F61" s="42">
        <f>ROUND((D61*115/100),0)</f>
        <v>0</v>
      </c>
      <c r="G61" s="73">
        <f>ROUND((E61*115/100),0)</f>
        <v>0</v>
      </c>
    </row>
    <row r="62" spans="1:7" ht="33.75" customHeight="1" x14ac:dyDescent="0.2">
      <c r="A62" s="15"/>
      <c r="B62" s="14" t="s">
        <v>98</v>
      </c>
      <c r="C62" s="39">
        <v>28446904</v>
      </c>
      <c r="D62" s="40">
        <v>36511987</v>
      </c>
      <c r="E62" s="41">
        <v>68085089</v>
      </c>
      <c r="F62" s="42">
        <v>50000000</v>
      </c>
      <c r="G62" s="73">
        <v>50000000</v>
      </c>
    </row>
    <row r="63" spans="1:7" ht="33.75" customHeight="1" x14ac:dyDescent="0.2">
      <c r="A63" s="15"/>
      <c r="B63" s="14" t="s">
        <v>99</v>
      </c>
      <c r="C63" s="39">
        <v>8255222</v>
      </c>
      <c r="D63" s="40">
        <v>10366664</v>
      </c>
      <c r="E63" s="41">
        <v>17000000</v>
      </c>
      <c r="F63" s="42">
        <v>25000000</v>
      </c>
      <c r="G63" s="73">
        <v>25000000</v>
      </c>
    </row>
    <row r="64" spans="1:7" ht="33.75" customHeight="1" x14ac:dyDescent="0.2">
      <c r="A64" s="15"/>
      <c r="B64" s="14" t="s">
        <v>106</v>
      </c>
      <c r="C64" s="39">
        <v>0</v>
      </c>
      <c r="D64" s="25"/>
      <c r="E64" s="41"/>
      <c r="F64" s="42">
        <f>ROUND((D64*115/100),0)</f>
        <v>0</v>
      </c>
      <c r="G64" s="73">
        <f>ROUND((E64*115/100),0)</f>
        <v>0</v>
      </c>
    </row>
    <row r="65" spans="1:7" ht="33.75" customHeight="1" x14ac:dyDescent="0.2">
      <c r="A65" s="15"/>
      <c r="B65" s="14" t="s">
        <v>98</v>
      </c>
      <c r="C65" s="39">
        <v>66668</v>
      </c>
      <c r="D65" s="40">
        <v>0</v>
      </c>
      <c r="E65" s="41">
        <v>0</v>
      </c>
      <c r="F65" s="42">
        <f>ROUND((D65*115/100),0)</f>
        <v>0</v>
      </c>
      <c r="G65" s="73">
        <f>ROUND((E65*115/100),0)</f>
        <v>0</v>
      </c>
    </row>
    <row r="66" spans="1:7" ht="33.75" customHeight="1" x14ac:dyDescent="0.2">
      <c r="A66" s="15"/>
      <c r="B66" s="14" t="s">
        <v>99</v>
      </c>
      <c r="C66" s="39">
        <v>267</v>
      </c>
      <c r="D66" s="40">
        <v>0</v>
      </c>
      <c r="E66" s="41">
        <v>200000</v>
      </c>
      <c r="F66" s="42">
        <v>200000</v>
      </c>
      <c r="G66" s="73">
        <v>100000</v>
      </c>
    </row>
    <row r="67" spans="1:7" ht="33.75" customHeight="1" x14ac:dyDescent="0.2">
      <c r="A67" s="15"/>
      <c r="B67" s="14" t="s">
        <v>107</v>
      </c>
      <c r="C67" s="39">
        <v>0</v>
      </c>
      <c r="D67" s="40"/>
      <c r="E67" s="41"/>
      <c r="F67" s="42">
        <f>ROUND((D67*115/100),0)</f>
        <v>0</v>
      </c>
      <c r="G67" s="73">
        <f>ROUND((E67*115/100),0)</f>
        <v>0</v>
      </c>
    </row>
    <row r="68" spans="1:7" ht="33.75" customHeight="1" x14ac:dyDescent="0.2">
      <c r="A68" s="15"/>
      <c r="B68" s="14" t="s">
        <v>98</v>
      </c>
      <c r="C68" s="39">
        <v>0</v>
      </c>
      <c r="D68" s="25"/>
      <c r="E68" s="41">
        <v>0</v>
      </c>
      <c r="F68" s="42">
        <f>ROUND((D68*115/100),0)</f>
        <v>0</v>
      </c>
      <c r="G68" s="73">
        <f>ROUND((E68*115/100),0)</f>
        <v>0</v>
      </c>
    </row>
    <row r="69" spans="1:7" ht="33.75" customHeight="1" x14ac:dyDescent="0.2">
      <c r="A69" s="15"/>
      <c r="B69" s="14" t="s">
        <v>99</v>
      </c>
      <c r="C69" s="39">
        <v>94551</v>
      </c>
      <c r="D69" s="40">
        <v>156064</v>
      </c>
      <c r="E69" s="41">
        <v>350000</v>
      </c>
      <c r="F69" s="42">
        <v>350000</v>
      </c>
      <c r="G69" s="73">
        <v>200000</v>
      </c>
    </row>
    <row r="70" spans="1:7" ht="33.75" customHeight="1" x14ac:dyDescent="0.2">
      <c r="A70" s="15"/>
      <c r="B70" s="14" t="s">
        <v>108</v>
      </c>
      <c r="C70" s="39">
        <v>0</v>
      </c>
      <c r="D70" s="25"/>
      <c r="E70" s="41"/>
      <c r="F70" s="42">
        <f>ROUND((D70*115/100),0)</f>
        <v>0</v>
      </c>
      <c r="G70" s="73">
        <f>ROUND((E70*115/100),0)</f>
        <v>0</v>
      </c>
    </row>
    <row r="71" spans="1:7" ht="33.75" customHeight="1" x14ac:dyDescent="0.2">
      <c r="A71" s="15"/>
      <c r="B71" s="14" t="s">
        <v>98</v>
      </c>
      <c r="C71" s="39">
        <v>185240272</v>
      </c>
      <c r="D71" s="40">
        <v>214975344</v>
      </c>
      <c r="E71" s="47">
        <v>406470636</v>
      </c>
      <c r="F71" s="42">
        <v>300000000</v>
      </c>
      <c r="G71" s="73">
        <v>300000000</v>
      </c>
    </row>
    <row r="72" spans="1:7" ht="33.75" customHeight="1" x14ac:dyDescent="0.2">
      <c r="A72" s="15"/>
      <c r="B72" s="14" t="s">
        <v>99</v>
      </c>
      <c r="C72" s="39">
        <v>66938334</v>
      </c>
      <c r="D72" s="40">
        <v>83359169</v>
      </c>
      <c r="E72" s="41">
        <v>90000000</v>
      </c>
      <c r="F72" s="42">
        <v>100000000</v>
      </c>
      <c r="G72" s="73">
        <v>100000000</v>
      </c>
    </row>
    <row r="73" spans="1:7" ht="33.75" customHeight="1" x14ac:dyDescent="0.2">
      <c r="A73" s="15"/>
      <c r="B73" s="14" t="s">
        <v>109</v>
      </c>
      <c r="C73" s="39">
        <v>0</v>
      </c>
      <c r="D73" s="25"/>
      <c r="E73" s="41"/>
      <c r="F73" s="42">
        <f>ROUND((D73*115/100),0)</f>
        <v>0</v>
      </c>
      <c r="G73" s="73">
        <f>ROUND((E73*115/100),0)</f>
        <v>0</v>
      </c>
    </row>
    <row r="74" spans="1:7" ht="33.75" customHeight="1" x14ac:dyDescent="0.2">
      <c r="A74" s="15"/>
      <c r="B74" s="14" t="s">
        <v>98</v>
      </c>
      <c r="C74" s="39">
        <v>24732250</v>
      </c>
      <c r="D74" s="40">
        <v>25857839</v>
      </c>
      <c r="E74" s="41">
        <v>46866433</v>
      </c>
      <c r="F74" s="42">
        <v>32000000</v>
      </c>
      <c r="G74" s="73">
        <v>32000000</v>
      </c>
    </row>
    <row r="75" spans="1:7" ht="33.75" customHeight="1" x14ac:dyDescent="0.2">
      <c r="A75" s="15"/>
      <c r="B75" s="14" t="s">
        <v>99</v>
      </c>
      <c r="C75" s="39">
        <v>53539812</v>
      </c>
      <c r="D75" s="40">
        <v>64771429</v>
      </c>
      <c r="E75" s="41">
        <v>65000000</v>
      </c>
      <c r="F75" s="42">
        <v>70000000</v>
      </c>
      <c r="G75" s="73">
        <v>70000000</v>
      </c>
    </row>
    <row r="76" spans="1:7" ht="33.75" customHeight="1" x14ac:dyDescent="0.2">
      <c r="A76" s="13"/>
      <c r="B76" s="14" t="s">
        <v>110</v>
      </c>
      <c r="C76" s="39">
        <v>0</v>
      </c>
      <c r="D76" s="25"/>
      <c r="E76" s="41"/>
      <c r="F76" s="42">
        <f>ROUND((D76*115/100),0)</f>
        <v>0</v>
      </c>
      <c r="G76" s="73">
        <f>ROUND((E76*115/100),0)</f>
        <v>0</v>
      </c>
    </row>
    <row r="77" spans="1:7" ht="33.75" customHeight="1" x14ac:dyDescent="0.2">
      <c r="A77" s="15"/>
      <c r="B77" s="14" t="s">
        <v>98</v>
      </c>
      <c r="C77" s="39">
        <v>1082131</v>
      </c>
      <c r="D77" s="40">
        <v>1057550</v>
      </c>
      <c r="E77" s="41">
        <v>2259926</v>
      </c>
      <c r="F77" s="42">
        <v>1200000</v>
      </c>
      <c r="G77" s="73">
        <v>1200000</v>
      </c>
    </row>
    <row r="78" spans="1:7" ht="33.75" customHeight="1" x14ac:dyDescent="0.2">
      <c r="A78" s="15"/>
      <c r="B78" s="14" t="s">
        <v>99</v>
      </c>
      <c r="C78" s="39">
        <v>645588</v>
      </c>
      <c r="D78" s="40">
        <v>1099</v>
      </c>
      <c r="E78" s="41">
        <v>4000000</v>
      </c>
      <c r="F78" s="42">
        <v>4000000</v>
      </c>
      <c r="G78" s="73">
        <v>650000</v>
      </c>
    </row>
    <row r="79" spans="1:7" ht="33.75" customHeight="1" x14ac:dyDescent="0.2">
      <c r="A79" s="15"/>
      <c r="B79" s="14" t="s">
        <v>111</v>
      </c>
      <c r="C79" s="39">
        <v>0</v>
      </c>
      <c r="D79" s="25"/>
      <c r="E79" s="41"/>
      <c r="F79" s="42"/>
      <c r="G79" s="73"/>
    </row>
    <row r="80" spans="1:7" ht="33.75" customHeight="1" x14ac:dyDescent="0.2">
      <c r="A80" s="15"/>
      <c r="B80" s="14" t="s">
        <v>98</v>
      </c>
      <c r="C80" s="39">
        <v>7527121</v>
      </c>
      <c r="D80" s="40">
        <v>9423342</v>
      </c>
      <c r="E80" s="41">
        <v>12792505</v>
      </c>
      <c r="F80" s="42">
        <v>13100000</v>
      </c>
      <c r="G80" s="73">
        <v>13100000</v>
      </c>
    </row>
    <row r="81" spans="1:7" ht="33.75" customHeight="1" x14ac:dyDescent="0.2">
      <c r="A81" s="15"/>
      <c r="B81" s="14" t="s">
        <v>99</v>
      </c>
      <c r="C81" s="39">
        <v>3720748</v>
      </c>
      <c r="D81" s="40">
        <v>4853142</v>
      </c>
      <c r="E81" s="41">
        <v>5500000</v>
      </c>
      <c r="F81" s="42">
        <v>6000000</v>
      </c>
      <c r="G81" s="73">
        <v>6000000</v>
      </c>
    </row>
    <row r="82" spans="1:7" ht="33.75" customHeight="1" x14ac:dyDescent="0.2">
      <c r="A82" s="15"/>
      <c r="B82" s="14" t="s">
        <v>112</v>
      </c>
      <c r="C82" s="39">
        <v>307843</v>
      </c>
      <c r="D82" s="40">
        <v>366518</v>
      </c>
      <c r="E82" s="41">
        <v>500000</v>
      </c>
      <c r="F82" s="42">
        <v>575000</v>
      </c>
      <c r="G82" s="73">
        <f>ROUND((E82*115/100),0)</f>
        <v>575000</v>
      </c>
    </row>
    <row r="83" spans="1:7" ht="33.75" customHeight="1" x14ac:dyDescent="0.2">
      <c r="A83" s="15"/>
      <c r="B83" s="14" t="s">
        <v>113</v>
      </c>
      <c r="C83" s="39">
        <v>0</v>
      </c>
      <c r="D83" s="25"/>
      <c r="E83" s="41"/>
      <c r="F83" s="42">
        <f>ROUND((D83*115/100),0)</f>
        <v>0</v>
      </c>
      <c r="G83" s="73">
        <f>ROUND((E83*115/100),0)</f>
        <v>0</v>
      </c>
    </row>
    <row r="84" spans="1:7" ht="33.75" customHeight="1" x14ac:dyDescent="0.2">
      <c r="A84" s="15"/>
      <c r="B84" s="14" t="s">
        <v>98</v>
      </c>
      <c r="C84" s="39">
        <v>21534147</v>
      </c>
      <c r="D84" s="40">
        <v>22523975</v>
      </c>
      <c r="E84" s="41">
        <v>43156353</v>
      </c>
      <c r="F84" s="42">
        <v>30000000</v>
      </c>
      <c r="G84" s="73">
        <v>30000000</v>
      </c>
    </row>
    <row r="85" spans="1:7" ht="33.75" customHeight="1" x14ac:dyDescent="0.2">
      <c r="A85" s="15"/>
      <c r="B85" s="14" t="s">
        <v>99</v>
      </c>
      <c r="C85" s="39">
        <v>23565693</v>
      </c>
      <c r="D85" s="40">
        <v>35470344</v>
      </c>
      <c r="E85" s="41">
        <v>50000000</v>
      </c>
      <c r="F85" s="42">
        <v>45000000</v>
      </c>
      <c r="G85" s="73">
        <v>45000000</v>
      </c>
    </row>
    <row r="86" spans="1:7" ht="33.75" customHeight="1" x14ac:dyDescent="0.2">
      <c r="A86" s="15"/>
      <c r="B86" s="14" t="s">
        <v>114</v>
      </c>
      <c r="C86" s="44">
        <v>425697551</v>
      </c>
      <c r="D86" s="35">
        <v>509694466</v>
      </c>
      <c r="E86" s="31">
        <f>SUM(E62:E85)</f>
        <v>812180942</v>
      </c>
      <c r="F86" s="31">
        <f>SUM(F62:F85)</f>
        <v>677425000</v>
      </c>
      <c r="G86" s="76">
        <f>SUM(G62:G85)</f>
        <v>673825000</v>
      </c>
    </row>
    <row r="87" spans="1:7" ht="33.75" customHeight="1" x14ac:dyDescent="0.2">
      <c r="A87" s="15" t="s">
        <v>115</v>
      </c>
      <c r="B87" s="14" t="s">
        <v>116</v>
      </c>
      <c r="C87" s="39">
        <v>0</v>
      </c>
      <c r="D87" s="40" t="s">
        <v>52</v>
      </c>
      <c r="E87" s="41"/>
      <c r="F87" s="42">
        <v>0</v>
      </c>
      <c r="G87" s="73">
        <f>ROUND((E87*115/100),0)</f>
        <v>0</v>
      </c>
    </row>
    <row r="88" spans="1:7" ht="33.75" customHeight="1" x14ac:dyDescent="0.2">
      <c r="A88" s="15"/>
      <c r="B88" s="14" t="s">
        <v>98</v>
      </c>
      <c r="C88" s="39">
        <v>1507518</v>
      </c>
      <c r="D88" s="40">
        <v>1484871</v>
      </c>
      <c r="E88" s="41">
        <v>3000000</v>
      </c>
      <c r="F88" s="42">
        <v>1600000</v>
      </c>
      <c r="G88" s="73">
        <v>1600000</v>
      </c>
    </row>
    <row r="89" spans="1:7" ht="33.75" customHeight="1" x14ac:dyDescent="0.2">
      <c r="A89" s="15"/>
      <c r="B89" s="14" t="s">
        <v>99</v>
      </c>
      <c r="C89" s="39">
        <v>183151</v>
      </c>
      <c r="D89" s="40">
        <v>124528</v>
      </c>
      <c r="E89" s="41">
        <v>300000</v>
      </c>
      <c r="F89" s="42">
        <v>300000</v>
      </c>
      <c r="G89" s="73">
        <v>300000</v>
      </c>
    </row>
    <row r="90" spans="1:7" ht="33.75" customHeight="1" x14ac:dyDescent="0.2">
      <c r="A90" s="15"/>
      <c r="B90" s="14" t="s">
        <v>117</v>
      </c>
      <c r="C90" s="39">
        <v>0</v>
      </c>
      <c r="D90" s="30">
        <v>0</v>
      </c>
      <c r="E90" s="41">
        <v>0</v>
      </c>
      <c r="F90" s="42">
        <f t="shared" ref="F90:G93" si="2">ROUND((D90*115/100),0)</f>
        <v>0</v>
      </c>
      <c r="G90" s="73">
        <f t="shared" si="2"/>
        <v>0</v>
      </c>
    </row>
    <row r="91" spans="1:7" ht="33.75" customHeight="1" x14ac:dyDescent="0.2">
      <c r="A91" s="15"/>
      <c r="B91" s="14" t="s">
        <v>118</v>
      </c>
      <c r="C91" s="39">
        <v>0</v>
      </c>
      <c r="D91" s="30">
        <v>0</v>
      </c>
      <c r="E91" s="41">
        <v>0</v>
      </c>
      <c r="F91" s="42">
        <f t="shared" si="2"/>
        <v>0</v>
      </c>
      <c r="G91" s="73">
        <f t="shared" si="2"/>
        <v>0</v>
      </c>
    </row>
    <row r="92" spans="1:7" ht="33.75" customHeight="1" x14ac:dyDescent="0.2">
      <c r="A92" s="15"/>
      <c r="B92" s="14" t="s">
        <v>98</v>
      </c>
      <c r="C92" s="39">
        <v>0</v>
      </c>
      <c r="D92" s="30">
        <v>0</v>
      </c>
      <c r="E92" s="41">
        <v>0</v>
      </c>
      <c r="F92" s="42">
        <f t="shared" si="2"/>
        <v>0</v>
      </c>
      <c r="G92" s="73">
        <f t="shared" si="2"/>
        <v>0</v>
      </c>
    </row>
    <row r="93" spans="1:7" ht="33.75" customHeight="1" x14ac:dyDescent="0.2">
      <c r="A93" s="15"/>
      <c r="B93" s="14" t="s">
        <v>99</v>
      </c>
      <c r="C93" s="39">
        <v>0</v>
      </c>
      <c r="D93" s="25"/>
      <c r="E93" s="41">
        <v>0</v>
      </c>
      <c r="F93" s="42">
        <f t="shared" si="2"/>
        <v>0</v>
      </c>
      <c r="G93" s="73">
        <f t="shared" si="2"/>
        <v>0</v>
      </c>
    </row>
    <row r="94" spans="1:7" ht="33.75" customHeight="1" x14ac:dyDescent="0.2">
      <c r="A94" s="13"/>
      <c r="B94" s="14" t="s">
        <v>119</v>
      </c>
      <c r="C94" s="44">
        <v>1690669</v>
      </c>
      <c r="D94" s="35">
        <v>1609399</v>
      </c>
      <c r="E94" s="31">
        <f>SUM(E87:E92)</f>
        <v>3300000</v>
      </c>
      <c r="F94" s="31">
        <f>SUM(F87:F92)</f>
        <v>1900000</v>
      </c>
      <c r="G94" s="76">
        <f>SUM(G87:G92)</f>
        <v>1900000</v>
      </c>
    </row>
    <row r="95" spans="1:7" ht="33.75" customHeight="1" x14ac:dyDescent="0.2">
      <c r="A95" s="15" t="s">
        <v>120</v>
      </c>
      <c r="B95" s="14" t="s">
        <v>121</v>
      </c>
      <c r="C95" s="39">
        <v>0</v>
      </c>
      <c r="D95" s="40"/>
      <c r="E95" s="41"/>
      <c r="F95" s="42">
        <f>ROUND((D95*115/100),0)</f>
        <v>0</v>
      </c>
      <c r="G95" s="73">
        <f>ROUND((E95*115/100),0)</f>
        <v>0</v>
      </c>
    </row>
    <row r="96" spans="1:7" ht="33.75" customHeight="1" x14ac:dyDescent="0.2">
      <c r="A96" s="15"/>
      <c r="B96" s="14" t="s">
        <v>122</v>
      </c>
      <c r="C96" s="39">
        <v>0</v>
      </c>
      <c r="D96" s="40">
        <v>0</v>
      </c>
      <c r="E96" s="41"/>
      <c r="F96" s="42">
        <f>ROUND((D96*115/100),0)</f>
        <v>0</v>
      </c>
      <c r="G96" s="73">
        <f>ROUND((E96*115/100),0)</f>
        <v>0</v>
      </c>
    </row>
    <row r="97" spans="1:7" ht="33.75" customHeight="1" x14ac:dyDescent="0.2">
      <c r="A97" s="15"/>
      <c r="B97" s="14" t="s">
        <v>123</v>
      </c>
      <c r="C97" s="39">
        <v>8805</v>
      </c>
      <c r="D97" s="40">
        <v>0</v>
      </c>
      <c r="E97" s="41">
        <v>300000</v>
      </c>
      <c r="F97" s="42">
        <v>300000</v>
      </c>
      <c r="G97" s="73">
        <v>300000</v>
      </c>
    </row>
    <row r="98" spans="1:7" ht="33.75" customHeight="1" x14ac:dyDescent="0.2">
      <c r="A98" s="15"/>
      <c r="B98" s="14" t="s">
        <v>124</v>
      </c>
      <c r="C98" s="39">
        <v>0</v>
      </c>
      <c r="D98" s="40">
        <v>0</v>
      </c>
      <c r="E98" s="41">
        <v>0</v>
      </c>
      <c r="F98" s="42">
        <f t="shared" ref="F98:G101" si="3">ROUND((D98*115/100),0)</f>
        <v>0</v>
      </c>
      <c r="G98" s="73">
        <f t="shared" si="3"/>
        <v>0</v>
      </c>
    </row>
    <row r="99" spans="1:7" ht="33.75" customHeight="1" x14ac:dyDescent="0.2">
      <c r="A99" s="15"/>
      <c r="B99" s="14" t="s">
        <v>125</v>
      </c>
      <c r="C99" s="39">
        <v>0</v>
      </c>
      <c r="D99" s="40">
        <v>0</v>
      </c>
      <c r="E99" s="41">
        <v>0</v>
      </c>
      <c r="F99" s="42">
        <f t="shared" si="3"/>
        <v>0</v>
      </c>
      <c r="G99" s="73">
        <f t="shared" si="3"/>
        <v>0</v>
      </c>
    </row>
    <row r="100" spans="1:7" ht="33.75" customHeight="1" x14ac:dyDescent="0.2">
      <c r="A100" s="15"/>
      <c r="B100" s="14" t="s">
        <v>126</v>
      </c>
      <c r="C100" s="39">
        <v>0</v>
      </c>
      <c r="D100" s="40">
        <v>0</v>
      </c>
      <c r="E100" s="41">
        <v>0</v>
      </c>
      <c r="F100" s="42">
        <f t="shared" si="3"/>
        <v>0</v>
      </c>
      <c r="G100" s="73">
        <f t="shared" si="3"/>
        <v>0</v>
      </c>
    </row>
    <row r="101" spans="1:7" ht="33.75" customHeight="1" x14ac:dyDescent="0.2">
      <c r="A101" s="15"/>
      <c r="B101" s="14" t="s">
        <v>127</v>
      </c>
      <c r="C101" s="39">
        <v>0</v>
      </c>
      <c r="D101" s="40">
        <v>0</v>
      </c>
      <c r="E101" s="41">
        <v>0</v>
      </c>
      <c r="F101" s="42">
        <f t="shared" si="3"/>
        <v>0</v>
      </c>
      <c r="G101" s="73">
        <f t="shared" si="3"/>
        <v>0</v>
      </c>
    </row>
    <row r="102" spans="1:7" ht="33.75" customHeight="1" x14ac:dyDescent="0.2">
      <c r="A102" s="15"/>
      <c r="B102" s="14" t="s">
        <v>128</v>
      </c>
      <c r="C102" s="39">
        <v>343333</v>
      </c>
      <c r="D102" s="30">
        <v>0</v>
      </c>
      <c r="E102" s="41">
        <v>1700000</v>
      </c>
      <c r="F102" s="42">
        <v>4000000</v>
      </c>
      <c r="G102" s="73">
        <v>4000000</v>
      </c>
    </row>
    <row r="103" spans="1:7" ht="33.75" customHeight="1" x14ac:dyDescent="0.2">
      <c r="A103" s="15"/>
      <c r="B103" s="14" t="s">
        <v>129</v>
      </c>
      <c r="C103" s="44">
        <v>352138</v>
      </c>
      <c r="D103" s="29">
        <v>0</v>
      </c>
      <c r="E103" s="44">
        <f>SUM(E97:E102)</f>
        <v>2000000</v>
      </c>
      <c r="F103" s="44">
        <f>SUM(F97:F102)</f>
        <v>4300000</v>
      </c>
      <c r="G103" s="73">
        <f>SUM(G97:G102)</f>
        <v>4300000</v>
      </c>
    </row>
    <row r="104" spans="1:7" ht="33.75" customHeight="1" x14ac:dyDescent="0.2">
      <c r="A104" s="15" t="s">
        <v>2</v>
      </c>
      <c r="B104" s="14" t="s">
        <v>130</v>
      </c>
      <c r="C104" s="39">
        <v>110851015</v>
      </c>
      <c r="D104" s="30">
        <v>122541710</v>
      </c>
      <c r="E104" s="41">
        <v>140000000</v>
      </c>
      <c r="F104" s="42">
        <v>160000000</v>
      </c>
      <c r="G104" s="73">
        <v>160000000</v>
      </c>
    </row>
    <row r="105" spans="1:7" ht="33.75" customHeight="1" x14ac:dyDescent="0.2">
      <c r="A105" s="15"/>
      <c r="B105" s="14" t="s">
        <v>131</v>
      </c>
      <c r="C105" s="44">
        <v>110851015</v>
      </c>
      <c r="D105" s="48">
        <v>122541710</v>
      </c>
      <c r="E105" s="48">
        <f>SUM(E104)</f>
        <v>140000000</v>
      </c>
      <c r="F105" s="48">
        <f>SUM(F104)</f>
        <v>160000000</v>
      </c>
      <c r="G105" s="77">
        <f>SUM(G104)</f>
        <v>160000000</v>
      </c>
    </row>
    <row r="106" spans="1:7" ht="33.75" customHeight="1" x14ac:dyDescent="0.2">
      <c r="A106" s="15" t="s">
        <v>132</v>
      </c>
      <c r="B106" s="14" t="s">
        <v>133</v>
      </c>
      <c r="C106" s="39">
        <v>5535198</v>
      </c>
      <c r="D106" s="30">
        <v>500000</v>
      </c>
      <c r="E106" s="47">
        <v>12000000</v>
      </c>
      <c r="F106" s="42">
        <v>12000000</v>
      </c>
      <c r="G106" s="73">
        <v>12000000</v>
      </c>
    </row>
    <row r="107" spans="1:7" ht="33.75" customHeight="1" x14ac:dyDescent="0.2">
      <c r="A107" s="15"/>
      <c r="B107" s="14" t="s">
        <v>134</v>
      </c>
      <c r="C107" s="44">
        <v>5535198</v>
      </c>
      <c r="D107" s="48">
        <v>500000</v>
      </c>
      <c r="E107" s="44">
        <f t="shared" ref="E107:G107" si="4">E106</f>
        <v>12000000</v>
      </c>
      <c r="F107" s="44">
        <f t="shared" ref="F107" si="5">F106</f>
        <v>12000000</v>
      </c>
      <c r="G107" s="73">
        <f t="shared" si="4"/>
        <v>12000000</v>
      </c>
    </row>
    <row r="108" spans="1:7" ht="33.75" customHeight="1" x14ac:dyDescent="0.2">
      <c r="A108" s="13" t="s">
        <v>135</v>
      </c>
      <c r="B108" s="14" t="s">
        <v>136</v>
      </c>
      <c r="C108" s="39">
        <v>0</v>
      </c>
      <c r="D108" s="40">
        <v>0</v>
      </c>
      <c r="E108" s="41"/>
      <c r="F108" s="42">
        <f>ROUND((D108*115/100),0)</f>
        <v>0</v>
      </c>
      <c r="G108" s="73">
        <f>ROUND((E108*115/100),0)</f>
        <v>0</v>
      </c>
    </row>
    <row r="109" spans="1:7" ht="33.75" customHeight="1" x14ac:dyDescent="0.2">
      <c r="A109" s="15"/>
      <c r="B109" s="14" t="s">
        <v>137</v>
      </c>
      <c r="C109" s="39">
        <v>0</v>
      </c>
      <c r="D109" s="25"/>
      <c r="E109" s="41">
        <v>0</v>
      </c>
      <c r="F109" s="42">
        <f>ROUND((D109*115/100),0)</f>
        <v>0</v>
      </c>
      <c r="G109" s="73">
        <f>ROUND((E109*115/100),0)</f>
        <v>0</v>
      </c>
    </row>
    <row r="110" spans="1:7" ht="33.75" customHeight="1" x14ac:dyDescent="0.2">
      <c r="A110" s="15"/>
      <c r="B110" s="14" t="s">
        <v>138</v>
      </c>
      <c r="C110" s="39">
        <v>172767072</v>
      </c>
      <c r="D110" s="40">
        <v>122386559</v>
      </c>
      <c r="E110" s="41">
        <v>220000000</v>
      </c>
      <c r="F110" s="42">
        <v>220000000</v>
      </c>
      <c r="G110" s="73">
        <v>220000000</v>
      </c>
    </row>
    <row r="111" spans="1:7" ht="33.75" customHeight="1" x14ac:dyDescent="0.2">
      <c r="A111" s="15"/>
      <c r="B111" s="14" t="s">
        <v>139</v>
      </c>
      <c r="C111" s="44">
        <v>172767072</v>
      </c>
      <c r="D111" s="35">
        <v>122386559</v>
      </c>
      <c r="E111" s="31">
        <f>SUM(E108:E110)</f>
        <v>220000000</v>
      </c>
      <c r="F111" s="31">
        <f>SUM(F108:F110)</f>
        <v>220000000</v>
      </c>
      <c r="G111" s="76">
        <f>SUM(G108:G110)</f>
        <v>220000000</v>
      </c>
    </row>
    <row r="112" spans="1:7" ht="33.75" customHeight="1" x14ac:dyDescent="0.2">
      <c r="A112" s="15" t="s">
        <v>140</v>
      </c>
      <c r="B112" s="14" t="s">
        <v>141</v>
      </c>
      <c r="C112" s="39">
        <v>0</v>
      </c>
      <c r="D112" s="30">
        <v>0</v>
      </c>
      <c r="E112" s="41"/>
      <c r="F112" s="42">
        <f t="shared" ref="F112:G116" si="6">ROUND((D112*115/100),0)</f>
        <v>0</v>
      </c>
      <c r="G112" s="73">
        <f t="shared" si="6"/>
        <v>0</v>
      </c>
    </row>
    <row r="113" spans="1:7" ht="33.75" customHeight="1" x14ac:dyDescent="0.2">
      <c r="A113" s="15"/>
      <c r="B113" s="14" t="s">
        <v>142</v>
      </c>
      <c r="C113" s="39">
        <v>0</v>
      </c>
      <c r="D113" s="30">
        <v>0</v>
      </c>
      <c r="E113" s="41">
        <v>0</v>
      </c>
      <c r="F113" s="42">
        <f t="shared" si="6"/>
        <v>0</v>
      </c>
      <c r="G113" s="73">
        <f t="shared" si="6"/>
        <v>0</v>
      </c>
    </row>
    <row r="114" spans="1:7" ht="33.75" customHeight="1" x14ac:dyDescent="0.2">
      <c r="A114" s="15"/>
      <c r="B114" s="14" t="s">
        <v>143</v>
      </c>
      <c r="C114" s="39">
        <v>0</v>
      </c>
      <c r="D114" s="30">
        <v>0</v>
      </c>
      <c r="E114" s="41">
        <v>0</v>
      </c>
      <c r="F114" s="42">
        <f t="shared" si="6"/>
        <v>0</v>
      </c>
      <c r="G114" s="73">
        <f t="shared" si="6"/>
        <v>0</v>
      </c>
    </row>
    <row r="115" spans="1:7" ht="33.75" customHeight="1" x14ac:dyDescent="0.2">
      <c r="A115" s="15"/>
      <c r="B115" s="14" t="s">
        <v>144</v>
      </c>
      <c r="C115" s="39">
        <v>0</v>
      </c>
      <c r="D115" s="40"/>
      <c r="E115" s="41">
        <v>0</v>
      </c>
      <c r="F115" s="42">
        <f t="shared" si="6"/>
        <v>0</v>
      </c>
      <c r="G115" s="73">
        <f t="shared" si="6"/>
        <v>0</v>
      </c>
    </row>
    <row r="116" spans="1:7" ht="33.75" customHeight="1" x14ac:dyDescent="0.2">
      <c r="A116" s="15"/>
      <c r="B116" s="14" t="s">
        <v>145</v>
      </c>
      <c r="C116" s="39">
        <v>0</v>
      </c>
      <c r="D116" s="25"/>
      <c r="E116" s="41"/>
      <c r="F116" s="42">
        <f t="shared" si="6"/>
        <v>0</v>
      </c>
      <c r="G116" s="73">
        <f t="shared" si="6"/>
        <v>0</v>
      </c>
    </row>
    <row r="117" spans="1:7" ht="33.75" customHeight="1" x14ac:dyDescent="0.2">
      <c r="A117" s="15"/>
      <c r="B117" s="14" t="s">
        <v>205</v>
      </c>
      <c r="C117" s="39">
        <v>448956</v>
      </c>
      <c r="D117" s="40">
        <v>362665</v>
      </c>
      <c r="E117" s="41">
        <v>1200000</v>
      </c>
      <c r="F117" s="42">
        <v>1000000</v>
      </c>
      <c r="G117" s="73">
        <v>500000</v>
      </c>
    </row>
    <row r="118" spans="1:7" ht="33.75" customHeight="1" x14ac:dyDescent="0.2">
      <c r="A118" s="15"/>
      <c r="B118" s="14" t="s">
        <v>206</v>
      </c>
      <c r="C118" s="39">
        <v>441545</v>
      </c>
      <c r="D118" s="40">
        <v>427785</v>
      </c>
      <c r="E118" s="41">
        <v>715000</v>
      </c>
      <c r="F118" s="42">
        <v>700000</v>
      </c>
      <c r="G118" s="73">
        <v>550000</v>
      </c>
    </row>
    <row r="119" spans="1:7" ht="33.75" customHeight="1" x14ac:dyDescent="0.2">
      <c r="A119" s="15"/>
      <c r="B119" s="14" t="s">
        <v>207</v>
      </c>
      <c r="C119" s="39">
        <v>24870</v>
      </c>
      <c r="D119" s="40">
        <v>31339</v>
      </c>
      <c r="E119" s="41">
        <v>80000</v>
      </c>
      <c r="F119" s="42">
        <v>80000</v>
      </c>
      <c r="G119" s="73">
        <v>40000</v>
      </c>
    </row>
    <row r="120" spans="1:7" ht="33.75" customHeight="1" x14ac:dyDescent="0.2">
      <c r="A120" s="13"/>
      <c r="B120" s="14" t="s">
        <v>208</v>
      </c>
      <c r="C120" s="39">
        <v>0</v>
      </c>
      <c r="D120" s="40">
        <v>0</v>
      </c>
      <c r="E120" s="41">
        <v>0</v>
      </c>
      <c r="F120" s="42">
        <f>ROUND((D120*115/100),0)</f>
        <v>0</v>
      </c>
      <c r="G120" s="73">
        <f>ROUND((E120*115/100),0)</f>
        <v>0</v>
      </c>
    </row>
    <row r="121" spans="1:7" ht="33.75" customHeight="1" x14ac:dyDescent="0.2">
      <c r="A121" s="15"/>
      <c r="B121" s="14" t="s">
        <v>209</v>
      </c>
      <c r="C121" s="39">
        <v>9358</v>
      </c>
      <c r="D121" s="40">
        <v>0</v>
      </c>
      <c r="E121" s="41">
        <v>35000</v>
      </c>
      <c r="F121" s="42">
        <v>35000</v>
      </c>
      <c r="G121" s="73">
        <v>12000</v>
      </c>
    </row>
    <row r="122" spans="1:7" ht="33.75" customHeight="1" x14ac:dyDescent="0.2">
      <c r="A122" s="15"/>
      <c r="B122" s="14" t="s">
        <v>204</v>
      </c>
      <c r="C122" s="39">
        <v>0</v>
      </c>
      <c r="D122" s="40" t="s">
        <v>52</v>
      </c>
      <c r="E122" s="41" t="s">
        <v>52</v>
      </c>
      <c r="F122" s="42" t="s">
        <v>52</v>
      </c>
      <c r="G122" s="73" t="s">
        <v>52</v>
      </c>
    </row>
    <row r="123" spans="1:7" ht="33.75" customHeight="1" x14ac:dyDescent="0.2">
      <c r="A123" s="15"/>
      <c r="B123" s="14" t="s">
        <v>210</v>
      </c>
      <c r="C123" s="39">
        <v>3657291</v>
      </c>
      <c r="D123" s="30">
        <v>8146138</v>
      </c>
      <c r="E123" s="41">
        <v>2400000</v>
      </c>
      <c r="F123" s="42">
        <v>8000000</v>
      </c>
      <c r="G123" s="73">
        <v>8000000</v>
      </c>
    </row>
    <row r="124" spans="1:7" ht="33.75" customHeight="1" x14ac:dyDescent="0.2">
      <c r="A124" s="15"/>
      <c r="B124" s="14" t="s">
        <v>211</v>
      </c>
      <c r="C124" s="39">
        <v>0</v>
      </c>
      <c r="D124" s="25"/>
      <c r="E124" s="41">
        <v>0</v>
      </c>
      <c r="F124" s="42">
        <f>ROUND((D124*115/100),0)</f>
        <v>0</v>
      </c>
      <c r="G124" s="73">
        <f>ROUND((E124*115/100),0)</f>
        <v>0</v>
      </c>
    </row>
    <row r="125" spans="1:7" ht="33.75" customHeight="1" x14ac:dyDescent="0.2">
      <c r="A125" s="15"/>
      <c r="B125" s="14" t="s">
        <v>212</v>
      </c>
      <c r="C125" s="39">
        <v>333261</v>
      </c>
      <c r="D125" s="40">
        <v>999783</v>
      </c>
      <c r="E125" s="41">
        <v>4000000</v>
      </c>
      <c r="F125" s="42">
        <v>1200000</v>
      </c>
      <c r="G125" s="73">
        <v>1200000</v>
      </c>
    </row>
    <row r="126" spans="1:7" ht="33.75" customHeight="1" x14ac:dyDescent="0.2">
      <c r="A126" s="15"/>
      <c r="B126" s="14" t="s">
        <v>213</v>
      </c>
      <c r="C126" s="39">
        <v>5028354</v>
      </c>
      <c r="D126" s="40">
        <v>2427283</v>
      </c>
      <c r="E126" s="41">
        <v>7000000</v>
      </c>
      <c r="F126" s="42">
        <v>15000000</v>
      </c>
      <c r="G126" s="73">
        <v>15000000</v>
      </c>
    </row>
    <row r="127" spans="1:7" ht="33.75" customHeight="1" x14ac:dyDescent="0.2">
      <c r="A127" s="15"/>
      <c r="B127" s="14" t="s">
        <v>146</v>
      </c>
      <c r="C127" s="39">
        <v>0</v>
      </c>
      <c r="D127" s="30">
        <v>0</v>
      </c>
      <c r="E127" s="41">
        <v>0</v>
      </c>
      <c r="F127" s="42">
        <f t="shared" ref="F127:G131" si="7">ROUND((D127*115/100),0)</f>
        <v>0</v>
      </c>
      <c r="G127" s="73">
        <f t="shared" si="7"/>
        <v>0</v>
      </c>
    </row>
    <row r="128" spans="1:7" ht="33.75" customHeight="1" x14ac:dyDescent="0.2">
      <c r="A128" s="15"/>
      <c r="B128" s="14" t="s">
        <v>160</v>
      </c>
      <c r="C128" s="39">
        <v>0</v>
      </c>
      <c r="D128" s="30">
        <v>0</v>
      </c>
      <c r="E128" s="41">
        <v>0</v>
      </c>
      <c r="F128" s="42">
        <f t="shared" si="7"/>
        <v>0</v>
      </c>
      <c r="G128" s="73">
        <f t="shared" si="7"/>
        <v>0</v>
      </c>
    </row>
    <row r="129" spans="1:7" ht="33.75" customHeight="1" x14ac:dyDescent="0.2">
      <c r="A129" s="15"/>
      <c r="B129" s="14" t="s">
        <v>162</v>
      </c>
      <c r="C129" s="39">
        <v>0</v>
      </c>
      <c r="D129" s="30">
        <v>0</v>
      </c>
      <c r="E129" s="41">
        <v>0</v>
      </c>
      <c r="F129" s="42">
        <f t="shared" si="7"/>
        <v>0</v>
      </c>
      <c r="G129" s="73">
        <f t="shared" si="7"/>
        <v>0</v>
      </c>
    </row>
    <row r="130" spans="1:7" ht="33.75" customHeight="1" x14ac:dyDescent="0.2">
      <c r="A130" s="15"/>
      <c r="B130" s="14" t="s">
        <v>163</v>
      </c>
      <c r="C130" s="39">
        <v>0</v>
      </c>
      <c r="D130" s="30">
        <v>0</v>
      </c>
      <c r="E130" s="41">
        <v>0</v>
      </c>
      <c r="F130" s="42">
        <f t="shared" si="7"/>
        <v>0</v>
      </c>
      <c r="G130" s="73">
        <f t="shared" si="7"/>
        <v>0</v>
      </c>
    </row>
    <row r="131" spans="1:7" ht="33.75" customHeight="1" x14ac:dyDescent="0.2">
      <c r="A131" s="15"/>
      <c r="B131" s="14" t="s">
        <v>164</v>
      </c>
      <c r="C131" s="39">
        <v>0</v>
      </c>
      <c r="D131" s="30">
        <v>0</v>
      </c>
      <c r="E131" s="41">
        <v>0</v>
      </c>
      <c r="F131" s="42">
        <f t="shared" si="7"/>
        <v>0</v>
      </c>
      <c r="G131" s="73">
        <f t="shared" si="7"/>
        <v>0</v>
      </c>
    </row>
    <row r="132" spans="1:7" ht="33.75" customHeight="1" x14ac:dyDescent="0.2">
      <c r="A132" s="15"/>
      <c r="B132" s="14" t="s">
        <v>147</v>
      </c>
      <c r="C132" s="44">
        <v>9943635</v>
      </c>
      <c r="D132" s="29">
        <v>12394993</v>
      </c>
      <c r="E132" s="44">
        <f>SUM(E113:E131)</f>
        <v>15430000</v>
      </c>
      <c r="F132" s="44">
        <f>SUM(F113:F131)</f>
        <v>26015000</v>
      </c>
      <c r="G132" s="73">
        <f>SUM(G113:G131)</f>
        <v>25302000</v>
      </c>
    </row>
    <row r="133" spans="1:7" ht="33.75" customHeight="1" x14ac:dyDescent="0.2">
      <c r="A133" s="15"/>
      <c r="B133" s="14" t="s">
        <v>225</v>
      </c>
      <c r="C133" s="49">
        <v>1133205379</v>
      </c>
      <c r="D133" s="35">
        <v>1169957254</v>
      </c>
      <c r="E133" s="31">
        <f>E9+E17+E22+E39+E60+E86+E94+E103+E105+E107+E111+E132</f>
        <v>2016879018</v>
      </c>
      <c r="F133" s="31">
        <f>F9+F17+F22+F39+F60+F86+F94+F103+F105+F107+F111+F132</f>
        <v>1820590000</v>
      </c>
      <c r="G133" s="76">
        <f>G9+G17+G22+G39+G60+G86+G94+G103+G105+G107+G111+G132</f>
        <v>1715902000</v>
      </c>
    </row>
    <row r="134" spans="1:7" ht="33.75" customHeight="1" x14ac:dyDescent="0.2">
      <c r="A134" s="15" t="s">
        <v>148</v>
      </c>
      <c r="B134" s="14" t="s">
        <v>149</v>
      </c>
      <c r="C134" s="50"/>
      <c r="D134" s="40"/>
      <c r="E134" s="41"/>
      <c r="F134" s="42">
        <f t="shared" ref="F134:G138" si="8">ROUND((D134*115/100),0)</f>
        <v>0</v>
      </c>
      <c r="G134" s="73">
        <f t="shared" si="8"/>
        <v>0</v>
      </c>
    </row>
    <row r="135" spans="1:7" ht="33.75" customHeight="1" x14ac:dyDescent="0.2">
      <c r="A135" s="15"/>
      <c r="B135" s="14" t="s">
        <v>150</v>
      </c>
      <c r="C135" s="39">
        <v>285000000</v>
      </c>
      <c r="D135" s="40">
        <v>210000000</v>
      </c>
      <c r="E135" s="42">
        <v>430000000</v>
      </c>
      <c r="F135" s="42">
        <v>474500000</v>
      </c>
      <c r="G135" s="73">
        <v>547542155</v>
      </c>
    </row>
    <row r="136" spans="1:7" ht="33.75" customHeight="1" x14ac:dyDescent="0.2">
      <c r="A136" s="15"/>
      <c r="B136" s="14" t="s">
        <v>151</v>
      </c>
      <c r="C136" s="50"/>
      <c r="D136" s="30">
        <v>0</v>
      </c>
      <c r="E136" s="41">
        <v>0</v>
      </c>
      <c r="F136" s="42">
        <f t="shared" si="8"/>
        <v>0</v>
      </c>
      <c r="G136" s="73">
        <f t="shared" si="8"/>
        <v>0</v>
      </c>
    </row>
    <row r="137" spans="1:7" ht="33.75" customHeight="1" x14ac:dyDescent="0.2">
      <c r="A137" s="15"/>
      <c r="B137" s="14" t="s">
        <v>152</v>
      </c>
      <c r="C137" s="39">
        <v>0</v>
      </c>
      <c r="D137" s="30">
        <v>0</v>
      </c>
      <c r="E137" s="41">
        <v>0</v>
      </c>
      <c r="F137" s="42">
        <f t="shared" si="8"/>
        <v>0</v>
      </c>
      <c r="G137" s="73">
        <f t="shared" si="8"/>
        <v>0</v>
      </c>
    </row>
    <row r="138" spans="1:7" ht="33.75" customHeight="1" x14ac:dyDescent="0.2">
      <c r="A138" s="15"/>
      <c r="B138" s="14" t="s">
        <v>153</v>
      </c>
      <c r="C138" s="39">
        <v>0</v>
      </c>
      <c r="D138" s="30">
        <v>0</v>
      </c>
      <c r="E138" s="41">
        <v>0</v>
      </c>
      <c r="F138" s="42">
        <f t="shared" si="8"/>
        <v>0</v>
      </c>
      <c r="G138" s="73">
        <f t="shared" si="8"/>
        <v>0</v>
      </c>
    </row>
    <row r="139" spans="1:7" ht="33.75" customHeight="1" x14ac:dyDescent="0.2">
      <c r="A139" s="15"/>
      <c r="B139" s="14" t="s">
        <v>154</v>
      </c>
      <c r="C139" s="39">
        <v>1275395</v>
      </c>
      <c r="D139" s="40">
        <v>425400</v>
      </c>
      <c r="E139" s="41">
        <v>3500000</v>
      </c>
      <c r="F139" s="42">
        <v>2500000</v>
      </c>
      <c r="G139" s="73">
        <v>2500000</v>
      </c>
    </row>
    <row r="140" spans="1:7" ht="33.75" customHeight="1" x14ac:dyDescent="0.2">
      <c r="A140" s="13"/>
      <c r="B140" s="14" t="s">
        <v>155</v>
      </c>
      <c r="C140" s="39">
        <v>22417965</v>
      </c>
      <c r="D140" s="40">
        <v>14524137</v>
      </c>
      <c r="E140" s="41">
        <v>55000000</v>
      </c>
      <c r="F140" s="42">
        <v>40000000</v>
      </c>
      <c r="G140" s="73">
        <v>40000000</v>
      </c>
    </row>
    <row r="141" spans="1:7" ht="33.75" customHeight="1" x14ac:dyDescent="0.2">
      <c r="A141" s="15"/>
      <c r="B141" s="14" t="s">
        <v>156</v>
      </c>
      <c r="C141" s="44">
        <v>308693360</v>
      </c>
      <c r="D141" s="35">
        <v>224949537</v>
      </c>
      <c r="E141" s="31">
        <f>SUM(E135:E140)</f>
        <v>488500000</v>
      </c>
      <c r="F141" s="31">
        <f>SUM(F135:F140)</f>
        <v>517000000</v>
      </c>
      <c r="G141" s="76">
        <f>SUM(G135:G140)</f>
        <v>590042155</v>
      </c>
    </row>
    <row r="142" spans="1:7" ht="33.75" customHeight="1" x14ac:dyDescent="0.2">
      <c r="A142" s="15"/>
      <c r="B142" s="14" t="s">
        <v>157</v>
      </c>
      <c r="C142" s="35">
        <v>1441898739</v>
      </c>
      <c r="D142" s="35">
        <v>1394906791</v>
      </c>
      <c r="E142" s="31">
        <f>E133+E141</f>
        <v>2505379018</v>
      </c>
      <c r="F142" s="31">
        <f>F133+F141</f>
        <v>2337590000</v>
      </c>
      <c r="G142" s="76">
        <f>G133+G141</f>
        <v>2305944155</v>
      </c>
    </row>
    <row r="143" spans="1:7" ht="33.75" customHeight="1" x14ac:dyDescent="0.2">
      <c r="A143" s="15"/>
      <c r="B143" s="14" t="s">
        <v>158</v>
      </c>
      <c r="C143" s="51">
        <v>95206653</v>
      </c>
      <c r="D143" s="30">
        <v>52188908.850000001</v>
      </c>
      <c r="E143" s="41">
        <v>82890413</v>
      </c>
      <c r="F143" s="42">
        <v>111716027</v>
      </c>
      <c r="G143" s="73">
        <v>166190200</v>
      </c>
    </row>
    <row r="144" spans="1:7" ht="33.75" customHeight="1" x14ac:dyDescent="0.2">
      <c r="A144" s="15"/>
      <c r="B144" s="14" t="s">
        <v>159</v>
      </c>
      <c r="C144" s="52">
        <v>1537105392</v>
      </c>
      <c r="D144" s="53">
        <v>1447095699.8499999</v>
      </c>
      <c r="E144" s="54">
        <f>SUM(E142:E143)</f>
        <v>2588269431</v>
      </c>
      <c r="F144" s="54">
        <f>SUM(F142:F143)</f>
        <v>2449306027</v>
      </c>
      <c r="G144" s="78">
        <f>SUM(G142:G143)</f>
        <v>2472134355</v>
      </c>
    </row>
  </sheetData>
  <mergeCells count="6">
    <mergeCell ref="A1:G1"/>
    <mergeCell ref="B2:B3"/>
    <mergeCell ref="A2:A3"/>
    <mergeCell ref="C2:C3"/>
    <mergeCell ref="D2:D3"/>
    <mergeCell ref="E2:G2"/>
  </mergeCells>
  <printOptions gridLines="1"/>
  <pageMargins left="0.33" right="0" top="0.87" bottom="0.35433070866141736" header="0.35433070866141736" footer="0.27559055118110237"/>
  <pageSetup paperSize="9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Receipts</vt:lpstr>
      <vt:lpstr>Expenditure</vt:lpstr>
      <vt:lpstr>Expenditure!Print_Titles</vt:lpstr>
      <vt:lpstr>Receipts!Print_Titles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</dc:creator>
  <cp:lastModifiedBy>Ramana</cp:lastModifiedBy>
  <cp:lastPrinted>2020-05-26T08:29:56Z</cp:lastPrinted>
  <dcterms:created xsi:type="dcterms:W3CDTF">2013-08-20T07:47:21Z</dcterms:created>
  <dcterms:modified xsi:type="dcterms:W3CDTF">2020-05-26T08:30:04Z</dcterms:modified>
</cp:coreProperties>
</file>