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mana\Desktop\Deepti for data\"/>
    </mc:Choice>
  </mc:AlternateContent>
  <bookViews>
    <workbookView xWindow="0" yWindow="0" windowWidth="19140" windowHeight="7650" activeTab="1"/>
  </bookViews>
  <sheets>
    <sheet name="Receipts" sheetId="4" r:id="rId1"/>
    <sheet name="Expenditure" sheetId="6" r:id="rId2"/>
  </sheets>
  <definedNames>
    <definedName name="_xlnm._FilterDatabase" localSheetId="1" hidden="1">Expenditure!$A$2:$G$147</definedName>
    <definedName name="_xlnm.Print_Titles" localSheetId="1">Expenditure!$1:$3</definedName>
    <definedName name="_xlnm.Print_Titles" localSheetId="0">Receipts!$1:$3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3" i="6" l="1"/>
  <c r="F89" i="6"/>
  <c r="H89" i="6"/>
  <c r="G145" i="6"/>
  <c r="F135" i="6"/>
  <c r="I136" i="6"/>
  <c r="G85" i="4"/>
  <c r="G74" i="4"/>
  <c r="F74" i="4"/>
  <c r="D17" i="4" l="1"/>
  <c r="G90" i="4" l="1"/>
  <c r="F90" i="4"/>
  <c r="E90" i="4"/>
  <c r="D90" i="4"/>
  <c r="C90" i="4"/>
  <c r="G82" i="4"/>
  <c r="F82" i="4"/>
  <c r="E82" i="4"/>
  <c r="D82" i="4"/>
  <c r="C82" i="4"/>
  <c r="G70" i="4"/>
  <c r="F70" i="4"/>
  <c r="E70" i="4"/>
  <c r="D70" i="4"/>
  <c r="C70" i="4"/>
  <c r="G66" i="4"/>
  <c r="F66" i="4"/>
  <c r="E66" i="4"/>
  <c r="D66" i="4"/>
  <c r="C66" i="4"/>
  <c r="G25" i="4"/>
  <c r="F25" i="4"/>
  <c r="E25" i="4"/>
  <c r="D25" i="4"/>
  <c r="C25" i="4"/>
  <c r="G19" i="4"/>
  <c r="F19" i="4"/>
  <c r="E19" i="4"/>
  <c r="D19" i="4"/>
  <c r="C19" i="4"/>
  <c r="G144" i="6"/>
  <c r="F144" i="6"/>
  <c r="E144" i="6"/>
  <c r="D144" i="6"/>
  <c r="C144" i="6"/>
  <c r="G135" i="6"/>
  <c r="E135" i="6"/>
  <c r="D135" i="6"/>
  <c r="C135" i="6"/>
  <c r="G114" i="6"/>
  <c r="F114" i="6"/>
  <c r="E114" i="6"/>
  <c r="D114" i="6"/>
  <c r="C114" i="6"/>
  <c r="G110" i="6"/>
  <c r="F110" i="6"/>
  <c r="E110" i="6"/>
  <c r="D110" i="6"/>
  <c r="C110" i="6"/>
  <c r="G108" i="6"/>
  <c r="F108" i="6"/>
  <c r="E108" i="6"/>
  <c r="D108" i="6"/>
  <c r="G106" i="6"/>
  <c r="F106" i="6"/>
  <c r="E106" i="6"/>
  <c r="C106" i="6"/>
  <c r="G97" i="6"/>
  <c r="F97" i="6"/>
  <c r="E97" i="6"/>
  <c r="D97" i="6"/>
  <c r="C97" i="6"/>
  <c r="G89" i="6"/>
  <c r="E89" i="6"/>
  <c r="D89" i="6"/>
  <c r="C89" i="6"/>
  <c r="G63" i="6"/>
  <c r="F63" i="6"/>
  <c r="E63" i="6"/>
  <c r="D63" i="6"/>
  <c r="C63" i="6"/>
  <c r="F22" i="6"/>
  <c r="G9" i="6"/>
  <c r="F9" i="6"/>
  <c r="E9" i="6"/>
  <c r="D9" i="6"/>
  <c r="C9" i="6"/>
  <c r="G83" i="4" l="1"/>
  <c r="E71" i="4"/>
  <c r="F71" i="4"/>
  <c r="G71" i="4"/>
  <c r="F83" i="4"/>
  <c r="F91" i="4" s="1"/>
  <c r="F93" i="4" s="1"/>
  <c r="E83" i="4"/>
  <c r="E91" i="4" s="1"/>
  <c r="E93" i="4" s="1"/>
  <c r="C71" i="4"/>
  <c r="C83" i="4"/>
  <c r="C91" i="4" s="1"/>
  <c r="C93" i="4" s="1"/>
  <c r="G91" i="4"/>
  <c r="G93" i="4" s="1"/>
  <c r="D71" i="4"/>
  <c r="D83" i="4" s="1"/>
  <c r="D91" i="4" s="1"/>
  <c r="D93" i="4" s="1"/>
  <c r="D106" i="6" l="1"/>
  <c r="G42" i="6"/>
  <c r="G136" i="6" s="1"/>
  <c r="G147" i="6" s="1"/>
  <c r="F42" i="6"/>
  <c r="E42" i="6"/>
  <c r="D42" i="6"/>
  <c r="C42" i="6"/>
  <c r="C136" i="6" s="1"/>
  <c r="C145" i="6" s="1"/>
  <c r="C147" i="6" s="1"/>
  <c r="C22" i="6"/>
  <c r="G17" i="6"/>
  <c r="F17" i="6"/>
  <c r="E17" i="6"/>
  <c r="D17" i="6"/>
  <c r="C17" i="6"/>
  <c r="D136" i="6" l="1"/>
  <c r="D145" i="6" s="1"/>
  <c r="D147" i="6" s="1"/>
  <c r="E136" i="6"/>
  <c r="E145" i="6" s="1"/>
  <c r="E147" i="6" s="1"/>
  <c r="F136" i="6"/>
  <c r="F145" i="6" s="1"/>
  <c r="F147" i="6" l="1"/>
  <c r="H136" i="6"/>
</calcChain>
</file>

<file path=xl/sharedStrings.xml><?xml version="1.0" encoding="utf-8"?>
<sst xmlns="http://schemas.openxmlformats.org/spreadsheetml/2006/main" count="284" uniqueCount="240">
  <si>
    <t>Budget</t>
  </si>
  <si>
    <t>Description</t>
  </si>
  <si>
    <t>I</t>
  </si>
  <si>
    <t>RATES &amp; TAXES</t>
  </si>
  <si>
    <t>a. Octroi</t>
  </si>
  <si>
    <t>b. Tax on the annual value of land &amp; buildings</t>
  </si>
  <si>
    <t>c. Tax on animals, vehicles and dogs</t>
  </si>
  <si>
    <t>d. Tax on Trades and Professions</t>
  </si>
  <si>
    <t>f. Water Tax ( or rate )</t>
  </si>
  <si>
    <t>g. Conservancy or Scavenging Tax</t>
  </si>
  <si>
    <t>g(i)  Special Conservancy Tax</t>
  </si>
  <si>
    <t>h. Other Tax ( Entertainment Tax)</t>
  </si>
  <si>
    <t>1. Transfer of Property Tax</t>
  </si>
  <si>
    <t>2. Advertisement Tax</t>
  </si>
  <si>
    <t>3. Lighting Tax</t>
  </si>
  <si>
    <t>4. Library Cess</t>
  </si>
  <si>
    <t xml:space="preserve">  </t>
  </si>
  <si>
    <t>i. Service charges allotted during the year</t>
  </si>
  <si>
    <t>Total of Budget Head I</t>
  </si>
  <si>
    <t>II</t>
  </si>
  <si>
    <t>REALIZATION UNDER SPECIAL ACTS.</t>
  </si>
  <si>
    <t>a) Pound</t>
  </si>
  <si>
    <t>b) Hackney – Carriages</t>
  </si>
  <si>
    <t>c) Other Sources ( Pendal Fees)</t>
  </si>
  <si>
    <t>Total of Budget Head II</t>
  </si>
  <si>
    <t>III</t>
  </si>
  <si>
    <t>REV.DERIVED FROM PRO&amp;POWERS APART FROM TAXATION</t>
  </si>
  <si>
    <t xml:space="preserve">a  Land </t>
  </si>
  <si>
    <t xml:space="preserve">   </t>
  </si>
  <si>
    <t>c.  Conservancy – Other than taxes and rate</t>
  </si>
  <si>
    <t>d.  Fines under Cantonment Act and other Act</t>
  </si>
  <si>
    <t>e.  Fees &amp; Revenue from Edn., Institutions</t>
  </si>
  <si>
    <t>g.  Income from Markets &amp; Slaughter Houses</t>
  </si>
  <si>
    <t>h.  Other Revenue</t>
  </si>
  <si>
    <t>Total of Budget Head III</t>
  </si>
  <si>
    <t xml:space="preserve"> IV</t>
  </si>
  <si>
    <t>MISCELLANEOUS</t>
  </si>
  <si>
    <t>Total of Head IV</t>
  </si>
  <si>
    <t>Total Receipts from Local Sources</t>
  </si>
  <si>
    <t>V</t>
  </si>
  <si>
    <t>GRANTS &amp; CONTRIBUTION FROM  GENERAL SOURCE</t>
  </si>
  <si>
    <t>a. Grant-in-Aid from the Central Govt</t>
  </si>
  <si>
    <t>b. Contribution by the Central Govt.</t>
  </si>
  <si>
    <t>c. Contribution from other sources.</t>
  </si>
  <si>
    <t>Total of Budget Head V</t>
  </si>
  <si>
    <t>Total Receipts from all Sources</t>
  </si>
  <si>
    <t>VI</t>
  </si>
  <si>
    <t>EXTRA-ORDINARY AND DEBTS</t>
  </si>
  <si>
    <t>a. Sale Proceeds of Govt. Securities and with drawals from savings Banks</t>
  </si>
  <si>
    <t>b. Loans from Government</t>
  </si>
  <si>
    <t>c. Realisation from sinking fund for repayment of loans</t>
  </si>
  <si>
    <t>d. Advances</t>
  </si>
  <si>
    <t xml:space="preserve"> </t>
  </si>
  <si>
    <t>A</t>
  </si>
  <si>
    <t>General Administration</t>
  </si>
  <si>
    <t>1. Pay of Executive Officer</t>
  </si>
  <si>
    <t>2. Pay of Establishments</t>
  </si>
  <si>
    <t>3. Allowances etc.,</t>
  </si>
  <si>
    <t>4.Contingencies</t>
  </si>
  <si>
    <t>Total of Head A</t>
  </si>
  <si>
    <t>B</t>
  </si>
  <si>
    <t>Collection of Revenue</t>
  </si>
  <si>
    <t>1(a) Octroi Establishment</t>
  </si>
  <si>
    <t xml:space="preserve">1(b) Octroi Contingencies </t>
  </si>
  <si>
    <t xml:space="preserve">2(a) Other Taxes  Establishments </t>
  </si>
  <si>
    <t xml:space="preserve">2(b) Other Taxes  Contingencies   </t>
  </si>
  <si>
    <t xml:space="preserve">3(a) Misc.,Revenue  Establishments </t>
  </si>
  <si>
    <t xml:space="preserve">3(b) Misc.,Revenue  Contingencies </t>
  </si>
  <si>
    <t>Total of Head B</t>
  </si>
  <si>
    <t>C</t>
  </si>
  <si>
    <t>Refunds</t>
  </si>
  <si>
    <t>1. Octroi</t>
  </si>
  <si>
    <t>2. Other Taxes – Toll Tax</t>
  </si>
  <si>
    <t>3. Miscellaneous</t>
  </si>
  <si>
    <t>Total of Head  C</t>
  </si>
  <si>
    <t>D</t>
  </si>
  <si>
    <t>Public Works</t>
  </si>
  <si>
    <t>1. Original works</t>
  </si>
  <si>
    <t xml:space="preserve">     a. Buildings</t>
  </si>
  <si>
    <t xml:space="preserve">     b. Roads</t>
  </si>
  <si>
    <t xml:space="preserve">     c. Drianage</t>
  </si>
  <si>
    <t xml:space="preserve">     d. Water Supply</t>
  </si>
  <si>
    <t xml:space="preserve">2. Maintenance &amp; Repairs </t>
  </si>
  <si>
    <t xml:space="preserve">     c. Drainage</t>
  </si>
  <si>
    <t xml:space="preserve">     e. Stores</t>
  </si>
  <si>
    <t xml:space="preserve">     f. Misc., Pub</t>
  </si>
  <si>
    <t>3.  a. Establishment</t>
  </si>
  <si>
    <t xml:space="preserve">    b. Contingencies</t>
  </si>
  <si>
    <t>Total  of Head    “D”</t>
  </si>
  <si>
    <t>E</t>
  </si>
  <si>
    <t>Public Safety</t>
  </si>
  <si>
    <t xml:space="preserve">  1. Fire </t>
  </si>
  <si>
    <t xml:space="preserve">    a. Establishment</t>
  </si>
  <si>
    <t xml:space="preserve">   b. Contingencies</t>
  </si>
  <si>
    <t xml:space="preserve"> 2.  Lighting Contingencies   </t>
  </si>
  <si>
    <t xml:space="preserve">  a. Establishment</t>
  </si>
  <si>
    <t xml:space="preserve"> 3.  Dak Bungalow</t>
  </si>
  <si>
    <t xml:space="preserve">4.  Market and Slaughter House </t>
  </si>
  <si>
    <t xml:space="preserve">     a. Establishment</t>
  </si>
  <si>
    <t xml:space="preserve">     b. Contingencies</t>
  </si>
  <si>
    <t xml:space="preserve">5.  Pounds </t>
  </si>
  <si>
    <t>6.  Arboriculture etc</t>
  </si>
  <si>
    <t>7. Rewards for destruction of wild or rabid animals and snakes</t>
  </si>
  <si>
    <t>Total of Head “E”</t>
  </si>
  <si>
    <t>F</t>
  </si>
  <si>
    <t xml:space="preserve">1.  Hospital &amp; Dispensaries  </t>
  </si>
  <si>
    <t xml:space="preserve">2. Vaccination </t>
  </si>
  <si>
    <t>3. Registration of Birth &amp; Death</t>
  </si>
  <si>
    <t xml:space="preserve">4. Latrine, Drainage, Conservancy &amp; Sacvenging </t>
  </si>
  <si>
    <t xml:space="preserve">5.  Water  Supply </t>
  </si>
  <si>
    <t>6. Watering of Roads and Drains</t>
  </si>
  <si>
    <t xml:space="preserve">7  Epedimics </t>
  </si>
  <si>
    <t>8. Fairs &amp; Festivals Establishments</t>
  </si>
  <si>
    <t>9. Other Item : Military Conservancy</t>
  </si>
  <si>
    <t>Total  of Head “F”</t>
  </si>
  <si>
    <t>G</t>
  </si>
  <si>
    <t xml:space="preserve">1. Primary &amp; Secondary School </t>
  </si>
  <si>
    <t xml:space="preserve">     c. Contributions on         Grant-in-Aid to School</t>
  </si>
  <si>
    <t>2. Pension of Contribution Teachers  etc .,</t>
  </si>
  <si>
    <t>Total of Head “G’</t>
  </si>
  <si>
    <t>H</t>
  </si>
  <si>
    <t>Contributions – General  Purpose</t>
  </si>
  <si>
    <t xml:space="preserve">1. Service Fund : Contribution to </t>
  </si>
  <si>
    <t xml:space="preserve">     a.   Provident Fund to Pension</t>
  </si>
  <si>
    <t xml:space="preserve">     b. Bonus to Provident Fund (Pension)</t>
  </si>
  <si>
    <t>2.  Charitable &amp; Medical Institutions</t>
  </si>
  <si>
    <t>3.   Municipalities or Local Bodies</t>
  </si>
  <si>
    <t>4.   Imperial/Provincial Funds</t>
  </si>
  <si>
    <t>5.   Other Contributions.</t>
  </si>
  <si>
    <t>Total of Head “H”</t>
  </si>
  <si>
    <t>Pension, Gratuity &amp; Annuties</t>
  </si>
  <si>
    <t>Total of Head “I”</t>
  </si>
  <si>
    <t>J</t>
  </si>
  <si>
    <t xml:space="preserve">Survey of Land </t>
  </si>
  <si>
    <t>Total of Head “J”</t>
  </si>
  <si>
    <t>K</t>
  </si>
  <si>
    <t>Amount Credited to Heads</t>
  </si>
  <si>
    <t>1. Proceeds from Water Tax &amp; rate</t>
  </si>
  <si>
    <t>2. Cost of Water Supplied under an agreement</t>
  </si>
  <si>
    <t>Total of Head “K”</t>
  </si>
  <si>
    <t>L</t>
  </si>
  <si>
    <t>Miscellaneous</t>
  </si>
  <si>
    <t>1. Interest on Loans</t>
  </si>
  <si>
    <t>2. Discount</t>
  </si>
  <si>
    <t>3. Cost of work done for private individual</t>
  </si>
  <si>
    <t>4. Office &amp; Misc Expenses</t>
  </si>
  <si>
    <t>5.  Payments to Central Government</t>
  </si>
  <si>
    <t>Total of Head “L”</t>
  </si>
  <si>
    <t>M</t>
  </si>
  <si>
    <t>Extraordinary &amp; Debt</t>
  </si>
  <si>
    <t>1. a  Investment in Securities</t>
  </si>
  <si>
    <t xml:space="preserve">    b. Savings Bank</t>
  </si>
  <si>
    <t>2. Payments to Sinking Fund</t>
  </si>
  <si>
    <t>3. Repayments of Loans</t>
  </si>
  <si>
    <t>4. Advances</t>
  </si>
  <si>
    <t>5. Deposits ( Normal )</t>
  </si>
  <si>
    <t>Total of Head “M”</t>
  </si>
  <si>
    <t>Total of All Heads</t>
  </si>
  <si>
    <t>Closing Balance</t>
  </si>
  <si>
    <t>Grand Total</t>
  </si>
  <si>
    <t>a.  Lands leased and entrused to the management  of the Cantt  Brd</t>
  </si>
  <si>
    <t>Budget head</t>
  </si>
  <si>
    <t>b. Land under rule 40 of CLAR 1937</t>
  </si>
  <si>
    <t>c. Forests</t>
  </si>
  <si>
    <t>d. Lands in Class “C”</t>
  </si>
  <si>
    <t>Opening Balance</t>
  </si>
  <si>
    <t>Total receipts from all sources</t>
  </si>
  <si>
    <t>Total of Head VI</t>
  </si>
  <si>
    <t>1. Income from Bldg.,Property of Govt.</t>
  </si>
  <si>
    <t>ii.  Rest Houses</t>
  </si>
  <si>
    <t>iv. Rent of Blocks</t>
  </si>
  <si>
    <t>e. Tolls on ( Roads &amp; Ferries)</t>
  </si>
  <si>
    <t xml:space="preserve">1.   Sale proceeds of land </t>
  </si>
  <si>
    <t>2.   Rent from the land – Property of Govt.,</t>
  </si>
  <si>
    <t>iii. Proceeds from Licences</t>
  </si>
  <si>
    <t xml:space="preserve">ii.  Rents from leases  </t>
  </si>
  <si>
    <t>i.    Premia on leases</t>
  </si>
  <si>
    <t>3. Rent from land other than prop.of Govt</t>
  </si>
  <si>
    <t>4. Sale of Trees, Fruits,grass,wood etc.,</t>
  </si>
  <si>
    <t>5. Public Gardens receipts</t>
  </si>
  <si>
    <t>b. Buildings</t>
  </si>
  <si>
    <t>2.  Other than property of Govt</t>
  </si>
  <si>
    <t>iii. Dak Bungalows</t>
  </si>
  <si>
    <t>i.   Sarais</t>
  </si>
  <si>
    <t>1. Sale of Night Soil &amp; Sweepings</t>
  </si>
  <si>
    <t>2. i. Military Troops</t>
  </si>
  <si>
    <t xml:space="preserve">    iii. Sale of Rubbish</t>
  </si>
  <si>
    <t>f.  Fees &amp; Revenue from Medical Instt.,</t>
  </si>
  <si>
    <t>1.  Markets</t>
  </si>
  <si>
    <t>2.  Slaughter Houses</t>
  </si>
  <si>
    <t>1. Warrant &amp; Notice Fees</t>
  </si>
  <si>
    <t>2. Distraint Fees</t>
  </si>
  <si>
    <t>3. Copying Fees</t>
  </si>
  <si>
    <t>4. Registration Fees / Building Processing fee and Development Charges</t>
  </si>
  <si>
    <t>5. License Fees &amp; Trades</t>
  </si>
  <si>
    <t>6. Bonded Ware House – Receipts</t>
  </si>
  <si>
    <t xml:space="preserve">    iii. Other Item</t>
  </si>
  <si>
    <t xml:space="preserve">    ii.  Rent of Meters</t>
  </si>
  <si>
    <t>7. i.   Sale proceeds of water</t>
  </si>
  <si>
    <t>i.     1.  Fairs : Other Items</t>
  </si>
  <si>
    <t>a. Recoveries on account of Services rendered to private individual.</t>
  </si>
  <si>
    <t>b. Other Items ( Sale of Forms, Copy Fees)</t>
  </si>
  <si>
    <t>1. Towards Pay of the Executive Officer</t>
  </si>
  <si>
    <t>e. Deposits</t>
  </si>
  <si>
    <t>f. Charges on account of indgent persons sent to Pasteur Instt</t>
  </si>
  <si>
    <t>a. Stationery</t>
  </si>
  <si>
    <t>b. Printing</t>
  </si>
  <si>
    <t>c. Postage</t>
  </si>
  <si>
    <t>d. Telegrams</t>
  </si>
  <si>
    <t>e.  Books</t>
  </si>
  <si>
    <t>g. Law Charges</t>
  </si>
  <si>
    <t>h. Rents, Rates and Taxes</t>
  </si>
  <si>
    <t>i. Audit  of Cantonment Fund Account</t>
  </si>
  <si>
    <t>j. Miscellaneous</t>
  </si>
  <si>
    <t>Creation of Capital Assets (Solar Project)</t>
  </si>
  <si>
    <t xml:space="preserve"> 2. Interest on Investments</t>
  </si>
  <si>
    <t xml:space="preserve">    ii.  Indian Airforce</t>
  </si>
  <si>
    <t>(i) Ordinary</t>
  </si>
  <si>
    <t>(ii) Special</t>
  </si>
  <si>
    <t>Original 2019-2020</t>
  </si>
  <si>
    <t>Original 2019-20</t>
  </si>
  <si>
    <t>b(i) Contribution from Ministry of Women &amp; Child Welfare Department @ 75 %</t>
  </si>
  <si>
    <t>Contribution from Ministry of Defence</t>
  </si>
  <si>
    <t>Working Women Hostel</t>
  </si>
  <si>
    <t>144 Staff Quarters</t>
  </si>
  <si>
    <t>Actuals 2018-19</t>
  </si>
  <si>
    <t>ESTIMATES 2019-20</t>
  </si>
  <si>
    <t>Revised 2019-20</t>
  </si>
  <si>
    <t>Original 2020-2021</t>
  </si>
  <si>
    <t>Average Past
Three Years
2016-17, 2017-18 &amp; 2018-19</t>
  </si>
  <si>
    <t>Estimates 2019-2020</t>
  </si>
  <si>
    <t>Revised  2019-2020</t>
  </si>
  <si>
    <t>Budget Estimates of Expenditure of the Secunderabad Cantonment Fund for the year 2019-2020  (Revised ) 2020-2021  (Original)</t>
  </si>
  <si>
    <t>Total of All  Heads from    
     A to L</t>
  </si>
  <si>
    <t>Secretary,
Secunderabad Cantonment Board
[S V R Chandra Sekhar]</t>
  </si>
  <si>
    <t>General Officer Commanding -in- Chief
Southern Command, Pune</t>
  </si>
  <si>
    <t>Station :  Secunderabad
Date :      June 2019</t>
  </si>
  <si>
    <t>Average Past Three Years  2016-2017, 2017-18  &amp; 2018-19</t>
  </si>
  <si>
    <t>Budget Estimates of Receipts of the Secunderabad Cantonment Fund for the year 2019-20 (Revised) and 2020-21 (Original)</t>
  </si>
  <si>
    <t>Station :  Secunderabad
Date    :     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</si>
</sst>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color rgb="FFFF0000"/>
      <name val="Arial Narrow"/>
      <family val="2"/>
    </font>
    <font>
      <sz val="10"/>
      <name val="Andalus"/>
      <family val="1"/>
    </font>
    <font>
      <b/>
      <sz val="9"/>
      <name val="Andalus"/>
      <family val="1"/>
    </font>
    <font>
      <sz val="14"/>
      <name val="Arial Narrow"/>
      <family val="2"/>
    </font>
    <font>
      <sz val="12"/>
      <name val="Andalus"/>
      <family val="1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164" fontId="2" fillId="2" borderId="0" xfId="2" applyNumberFormat="1" applyFont="1" applyFill="1" applyBorder="1" applyAlignment="1">
      <alignment horizontal="right" vertical="center"/>
    </xf>
    <xf numFmtId="164" fontId="6" fillId="2" borderId="0" xfId="2" applyNumberFormat="1" applyFont="1" applyFill="1" applyBorder="1" applyAlignment="1">
      <alignment horizontal="right" vertical="center"/>
    </xf>
    <xf numFmtId="0" fontId="10" fillId="2" borderId="0" xfId="1" applyFont="1" applyFill="1"/>
    <xf numFmtId="0" fontId="10" fillId="2" borderId="0" xfId="1" applyFont="1" applyFill="1" applyAlignment="1">
      <alignment horizontal="center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left" vertical="center" wrapText="1"/>
    </xf>
    <xf numFmtId="164" fontId="5" fillId="2" borderId="1" xfId="2" applyNumberFormat="1" applyFont="1" applyFill="1" applyBorder="1" applyAlignment="1">
      <alignment horizontal="center" vertical="center"/>
    </xf>
    <xf numFmtId="164" fontId="11" fillId="2" borderId="0" xfId="2" applyNumberFormat="1" applyFont="1" applyFill="1" applyAlignment="1">
      <alignment horizontal="center" vertical="center"/>
    </xf>
    <xf numFmtId="0" fontId="8" fillId="2" borderId="1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left" vertical="center" wrapText="1"/>
    </xf>
    <xf numFmtId="164" fontId="7" fillId="2" borderId="1" xfId="2" applyNumberFormat="1" applyFont="1" applyFill="1" applyBorder="1" applyAlignment="1">
      <alignment horizontal="right" vertical="center" shrinkToFit="1"/>
    </xf>
    <xf numFmtId="164" fontId="7" fillId="2" borderId="1" xfId="2" applyNumberFormat="1" applyFont="1" applyFill="1" applyBorder="1" applyAlignment="1">
      <alignment horizontal="right" vertical="center"/>
    </xf>
    <xf numFmtId="164" fontId="9" fillId="2" borderId="1" xfId="2" applyNumberFormat="1" applyFont="1" applyFill="1" applyBorder="1" applyAlignment="1">
      <alignment horizontal="right" vertical="center"/>
    </xf>
    <xf numFmtId="164" fontId="7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vertical="center"/>
    </xf>
    <xf numFmtId="164" fontId="9" fillId="2" borderId="1" xfId="2" applyNumberFormat="1" applyFont="1" applyFill="1" applyBorder="1" applyAlignment="1">
      <alignment horizontal="center" vertical="center"/>
    </xf>
    <xf numFmtId="164" fontId="9" fillId="2" borderId="1" xfId="2" applyNumberFormat="1" applyFont="1" applyFill="1" applyBorder="1" applyAlignment="1">
      <alignment vertical="center"/>
    </xf>
    <xf numFmtId="164" fontId="7" fillId="2" borderId="2" xfId="2" applyNumberFormat="1" applyFont="1" applyFill="1" applyBorder="1" applyAlignment="1">
      <alignment vertical="center"/>
    </xf>
    <xf numFmtId="164" fontId="7" fillId="2" borderId="5" xfId="2" applyNumberFormat="1" applyFont="1" applyFill="1" applyBorder="1" applyAlignment="1">
      <alignment vertical="center"/>
    </xf>
    <xf numFmtId="43" fontId="5" fillId="2" borderId="1" xfId="2" applyNumberFormat="1" applyFont="1" applyFill="1" applyBorder="1" applyAlignment="1">
      <alignment horizontal="center" vertical="center" shrinkToFit="1"/>
    </xf>
    <xf numFmtId="43" fontId="7" fillId="2" borderId="1" xfId="2" applyNumberFormat="1" applyFont="1" applyFill="1" applyBorder="1" applyAlignment="1">
      <alignment horizontal="center" vertical="center"/>
    </xf>
    <xf numFmtId="43" fontId="9" fillId="2" borderId="1" xfId="2" applyNumberFormat="1" applyFont="1" applyFill="1" applyBorder="1" applyAlignment="1">
      <alignment horizontal="center" vertical="center"/>
    </xf>
    <xf numFmtId="43" fontId="13" fillId="2" borderId="0" xfId="2" applyNumberFormat="1" applyFont="1" applyFill="1" applyAlignment="1">
      <alignment horizontal="center" vertical="center"/>
    </xf>
    <xf numFmtId="43" fontId="11" fillId="2" borderId="0" xfId="2" applyNumberFormat="1" applyFont="1" applyFill="1" applyAlignment="1">
      <alignment horizontal="center" vertical="center"/>
    </xf>
    <xf numFmtId="164" fontId="2" fillId="2" borderId="1" xfId="2" applyNumberFormat="1" applyFont="1" applyFill="1" applyBorder="1" applyAlignment="1">
      <alignment horizontal="right" vertical="center"/>
    </xf>
    <xf numFmtId="43" fontId="7" fillId="2" borderId="3" xfId="2" applyNumberFormat="1" applyFont="1" applyFill="1" applyBorder="1" applyAlignment="1">
      <alignment horizontal="center" vertical="center"/>
    </xf>
    <xf numFmtId="164" fontId="7" fillId="2" borderId="4" xfId="2" applyNumberFormat="1" applyFont="1" applyFill="1" applyBorder="1" applyAlignment="1">
      <alignment vertical="center"/>
    </xf>
    <xf numFmtId="164" fontId="5" fillId="2" borderId="1" xfId="2" applyNumberFormat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/>
    </xf>
    <xf numFmtId="164" fontId="14" fillId="2" borderId="1" xfId="2" applyNumberFormat="1" applyFont="1" applyFill="1" applyBorder="1" applyAlignment="1">
      <alignment vertical="center" wrapText="1"/>
    </xf>
    <xf numFmtId="43" fontId="14" fillId="2" borderId="1" xfId="2" applyNumberFormat="1" applyFont="1" applyFill="1" applyBorder="1" applyAlignment="1">
      <alignment vertical="center" wrapText="1"/>
    </xf>
    <xf numFmtId="164" fontId="14" fillId="2" borderId="1" xfId="2" applyNumberFormat="1" applyFont="1" applyFill="1" applyBorder="1" applyAlignment="1">
      <alignment vertical="center"/>
    </xf>
    <xf numFmtId="164" fontId="14" fillId="2" borderId="1" xfId="2" applyNumberFormat="1" applyFont="1" applyFill="1" applyBorder="1" applyAlignment="1">
      <alignment vertical="center" shrinkToFit="1"/>
    </xf>
    <xf numFmtId="43" fontId="14" fillId="2" borderId="1" xfId="2" applyNumberFormat="1" applyFont="1" applyFill="1" applyBorder="1" applyAlignment="1">
      <alignment vertical="center" shrinkToFit="1"/>
    </xf>
    <xf numFmtId="164" fontId="14" fillId="2" borderId="1" xfId="2" applyNumberFormat="1" applyFont="1" applyFill="1" applyBorder="1" applyAlignment="1">
      <alignment horizontal="center" vertical="center"/>
    </xf>
    <xf numFmtId="43" fontId="14" fillId="2" borderId="1" xfId="2" applyNumberFormat="1" applyFont="1" applyFill="1" applyBorder="1" applyAlignment="1">
      <alignment horizontal="center" vertical="center"/>
    </xf>
    <xf numFmtId="43" fontId="14" fillId="2" borderId="1" xfId="2" applyNumberFormat="1" applyFont="1" applyFill="1" applyBorder="1" applyAlignment="1">
      <alignment vertical="center"/>
    </xf>
    <xf numFmtId="164" fontId="14" fillId="2" borderId="1" xfId="2" applyNumberFormat="1" applyFont="1" applyFill="1" applyBorder="1" applyAlignment="1">
      <alignment horizontal="center" vertical="center" shrinkToFit="1"/>
    </xf>
    <xf numFmtId="43" fontId="14" fillId="2" borderId="1" xfId="2" applyNumberFormat="1" applyFont="1" applyFill="1" applyBorder="1" applyAlignment="1">
      <alignment horizontal="center" vertical="center" shrinkToFit="1"/>
    </xf>
    <xf numFmtId="164" fontId="10" fillId="2" borderId="0" xfId="1" applyNumberFormat="1" applyFont="1" applyFill="1"/>
    <xf numFmtId="164" fontId="9" fillId="2" borderId="1" xfId="2" applyNumberFormat="1" applyFont="1" applyFill="1" applyBorder="1" applyAlignment="1">
      <alignment horizontal="center" vertical="center" shrinkToFit="1"/>
    </xf>
    <xf numFmtId="164" fontId="3" fillId="2" borderId="9" xfId="2" applyNumberFormat="1" applyFont="1" applyFill="1" applyBorder="1" applyAlignment="1">
      <alignment horizontal="center" vertical="center" wrapText="1"/>
    </xf>
    <xf numFmtId="164" fontId="2" fillId="2" borderId="10" xfId="2" applyNumberFormat="1" applyFont="1" applyFill="1" applyBorder="1" applyAlignment="1">
      <alignment horizontal="center" vertical="center"/>
    </xf>
    <xf numFmtId="164" fontId="2" fillId="2" borderId="11" xfId="2" applyNumberFormat="1" applyFont="1" applyFill="1" applyBorder="1" applyAlignment="1">
      <alignment horizontal="center" vertical="center"/>
    </xf>
    <xf numFmtId="164" fontId="2" fillId="2" borderId="12" xfId="2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>
      <alignment horizontal="center" vertical="center"/>
    </xf>
    <xf numFmtId="164" fontId="2" fillId="2" borderId="7" xfId="2" applyNumberFormat="1" applyFont="1" applyFill="1" applyBorder="1" applyAlignment="1">
      <alignment horizontal="center" vertical="center"/>
    </xf>
    <xf numFmtId="164" fontId="2" fillId="2" borderId="13" xfId="2" applyNumberFormat="1" applyFont="1" applyFill="1" applyBorder="1" applyAlignment="1">
      <alignment horizontal="center" vertical="center"/>
    </xf>
    <xf numFmtId="164" fontId="2" fillId="2" borderId="14" xfId="2" applyNumberFormat="1" applyFont="1" applyFill="1" applyBorder="1" applyAlignment="1">
      <alignment horizontal="center" vertical="center"/>
    </xf>
    <xf numFmtId="164" fontId="2" fillId="2" borderId="8" xfId="2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textRotation="90" wrapText="1"/>
    </xf>
    <xf numFmtId="0" fontId="8" fillId="2" borderId="1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164" fontId="5" fillId="2" borderId="9" xfId="2" applyNumberFormat="1" applyFont="1" applyFill="1" applyBorder="1" applyAlignment="1">
      <alignment horizontal="center" vertical="center" wrapText="1"/>
    </xf>
    <xf numFmtId="164" fontId="6" fillId="2" borderId="10" xfId="2" applyNumberFormat="1" applyFont="1" applyFill="1" applyBorder="1" applyAlignment="1">
      <alignment horizontal="center" vertical="center"/>
    </xf>
    <xf numFmtId="164" fontId="6" fillId="2" borderId="11" xfId="2" applyNumberFormat="1" applyFont="1" applyFill="1" applyBorder="1" applyAlignment="1">
      <alignment horizontal="center" vertical="center"/>
    </xf>
    <xf numFmtId="164" fontId="6" fillId="2" borderId="12" xfId="2" applyNumberFormat="1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164" fontId="6" fillId="2" borderId="7" xfId="2" applyNumberFormat="1" applyFont="1" applyFill="1" applyBorder="1" applyAlignment="1">
      <alignment horizontal="center" vertical="center"/>
    </xf>
    <xf numFmtId="164" fontId="6" fillId="2" borderId="13" xfId="2" applyNumberFormat="1" applyFont="1" applyFill="1" applyBorder="1" applyAlignment="1">
      <alignment horizontal="center" vertical="center"/>
    </xf>
    <xf numFmtId="164" fontId="6" fillId="2" borderId="14" xfId="2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43" fontId="5" fillId="2" borderId="1" xfId="2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7"/>
  <sheetViews>
    <sheetView zoomScale="99" zoomScaleNormal="99" zoomScaleSheetLayoutView="40" workbookViewId="0">
      <pane ySplit="3" topLeftCell="A4" activePane="bottomLeft" state="frozen"/>
      <selection activeCell="H42" sqref="H42"/>
      <selection pane="bottomLeft" activeCell="H1" sqref="H1:AB1048576"/>
    </sheetView>
  </sheetViews>
  <sheetFormatPr defaultColWidth="9.140625" defaultRowHeight="24.75" customHeight="1" x14ac:dyDescent="0.25"/>
  <cols>
    <col min="1" max="1" width="4.85546875" style="4" customWidth="1"/>
    <col min="2" max="2" width="73.5703125" style="5" customWidth="1"/>
    <col min="3" max="3" width="14.5703125" style="6" customWidth="1"/>
    <col min="4" max="4" width="17.28515625" style="6" customWidth="1"/>
    <col min="5" max="5" width="15.7109375" style="7" customWidth="1"/>
    <col min="6" max="6" width="16.5703125" style="6" customWidth="1"/>
    <col min="7" max="7" width="17.28515625" style="6" hidden="1" customWidth="1"/>
    <col min="8" max="16384" width="9.140625" style="1"/>
  </cols>
  <sheetData>
    <row r="1" spans="1:7" ht="24.75" customHeight="1" x14ac:dyDescent="0.25">
      <c r="A1" s="72" t="s">
        <v>238</v>
      </c>
      <c r="B1" s="72"/>
      <c r="C1" s="72"/>
      <c r="D1" s="72"/>
      <c r="E1" s="72"/>
      <c r="F1" s="72"/>
      <c r="G1" s="72"/>
    </row>
    <row r="2" spans="1:7" s="2" customFormat="1" ht="24.75" customHeight="1" x14ac:dyDescent="0.25">
      <c r="A2" s="76" t="s">
        <v>0</v>
      </c>
      <c r="B2" s="77" t="s">
        <v>1</v>
      </c>
      <c r="C2" s="74" t="s">
        <v>237</v>
      </c>
      <c r="D2" s="74" t="s">
        <v>225</v>
      </c>
      <c r="E2" s="74" t="s">
        <v>226</v>
      </c>
      <c r="F2" s="74"/>
      <c r="G2" s="74" t="s">
        <v>228</v>
      </c>
    </row>
    <row r="3" spans="1:7" s="2" customFormat="1" ht="24.75" customHeight="1" x14ac:dyDescent="0.25">
      <c r="A3" s="76"/>
      <c r="B3" s="77"/>
      <c r="C3" s="74"/>
      <c r="D3" s="74"/>
      <c r="E3" s="41" t="s">
        <v>220</v>
      </c>
      <c r="F3" s="41" t="s">
        <v>227</v>
      </c>
      <c r="G3" s="75"/>
    </row>
    <row r="4" spans="1:7" ht="24.75" customHeight="1" x14ac:dyDescent="0.25">
      <c r="A4" s="16" t="s">
        <v>52</v>
      </c>
      <c r="B4" s="17" t="s">
        <v>3</v>
      </c>
      <c r="C4" s="24"/>
      <c r="D4" s="24"/>
      <c r="E4" s="25"/>
      <c r="F4" s="24"/>
      <c r="G4" s="25"/>
    </row>
    <row r="5" spans="1:7" ht="24.75" customHeight="1" x14ac:dyDescent="0.25">
      <c r="A5" s="16"/>
      <c r="B5" s="17" t="s">
        <v>4</v>
      </c>
      <c r="C5" s="25">
        <v>17601235</v>
      </c>
      <c r="D5" s="25">
        <v>1E-3</v>
      </c>
      <c r="E5" s="25">
        <v>0</v>
      </c>
      <c r="F5" s="25">
        <v>0</v>
      </c>
      <c r="G5" s="25">
        <v>0</v>
      </c>
    </row>
    <row r="6" spans="1:7" ht="24.75" customHeight="1" x14ac:dyDescent="0.25">
      <c r="A6" s="16"/>
      <c r="B6" s="17" t="s">
        <v>5</v>
      </c>
      <c r="C6" s="25">
        <v>157468373</v>
      </c>
      <c r="D6" s="25">
        <v>137038974.19</v>
      </c>
      <c r="E6" s="25">
        <v>200000000</v>
      </c>
      <c r="F6" s="25">
        <v>150000000</v>
      </c>
      <c r="G6" s="25">
        <v>165000000</v>
      </c>
    </row>
    <row r="7" spans="1:7" ht="24.75" customHeight="1" x14ac:dyDescent="0.25">
      <c r="A7" s="16"/>
      <c r="B7" s="17" t="s">
        <v>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</row>
    <row r="8" spans="1:7" ht="24.75" customHeight="1" x14ac:dyDescent="0.25">
      <c r="A8" s="16"/>
      <c r="B8" s="17" t="s">
        <v>7</v>
      </c>
      <c r="C8" s="25">
        <v>0</v>
      </c>
      <c r="D8" s="25">
        <v>0</v>
      </c>
      <c r="E8" s="25">
        <v>50000000</v>
      </c>
      <c r="F8" s="25">
        <v>10000000</v>
      </c>
      <c r="G8" s="25">
        <v>12000000</v>
      </c>
    </row>
    <row r="9" spans="1:7" ht="24.75" customHeight="1" x14ac:dyDescent="0.25">
      <c r="A9" s="16"/>
      <c r="B9" s="17" t="s">
        <v>171</v>
      </c>
      <c r="C9" s="25">
        <v>66820530</v>
      </c>
      <c r="D9" s="25">
        <v>76467133</v>
      </c>
      <c r="E9" s="25">
        <v>80000000</v>
      </c>
      <c r="F9" s="25">
        <v>100000000</v>
      </c>
      <c r="G9" s="25">
        <v>100000000</v>
      </c>
    </row>
    <row r="10" spans="1:7" ht="24.75" customHeight="1" x14ac:dyDescent="0.25">
      <c r="A10" s="16"/>
      <c r="B10" s="17" t="s">
        <v>8</v>
      </c>
      <c r="C10" s="25">
        <v>12596</v>
      </c>
      <c r="D10" s="25">
        <v>20516.099999999999</v>
      </c>
      <c r="E10" s="25">
        <v>10000</v>
      </c>
      <c r="F10" s="25">
        <v>20000</v>
      </c>
      <c r="G10" s="25">
        <v>22000</v>
      </c>
    </row>
    <row r="11" spans="1:7" ht="24.75" customHeight="1" x14ac:dyDescent="0.25">
      <c r="A11" s="16"/>
      <c r="B11" s="17" t="s">
        <v>9</v>
      </c>
      <c r="C11" s="25">
        <v>62993919</v>
      </c>
      <c r="D11" s="25">
        <v>54821498.700000003</v>
      </c>
      <c r="E11" s="25">
        <v>80000000</v>
      </c>
      <c r="F11" s="25">
        <v>60000000</v>
      </c>
      <c r="G11" s="25">
        <v>66000000</v>
      </c>
    </row>
    <row r="12" spans="1:7" ht="24.75" customHeight="1" x14ac:dyDescent="0.25">
      <c r="A12" s="16"/>
      <c r="B12" s="17" t="s">
        <v>10</v>
      </c>
      <c r="C12" s="25">
        <v>88001</v>
      </c>
      <c r="D12" s="25">
        <v>120</v>
      </c>
      <c r="E12" s="25">
        <v>1500000</v>
      </c>
      <c r="F12" s="25">
        <v>1125000</v>
      </c>
      <c r="G12" s="25">
        <v>1237500</v>
      </c>
    </row>
    <row r="13" spans="1:7" ht="24.75" customHeight="1" x14ac:dyDescent="0.25">
      <c r="A13" s="16"/>
      <c r="B13" s="17" t="s">
        <v>11</v>
      </c>
      <c r="C13" s="25">
        <v>4907262</v>
      </c>
      <c r="D13" s="25">
        <v>0</v>
      </c>
      <c r="E13" s="25">
        <v>17500000</v>
      </c>
      <c r="F13" s="25">
        <v>5000000</v>
      </c>
      <c r="G13" s="25">
        <v>5000000</v>
      </c>
    </row>
    <row r="14" spans="1:7" ht="24.75" customHeight="1" x14ac:dyDescent="0.25">
      <c r="A14" s="16"/>
      <c r="B14" s="17" t="s">
        <v>12</v>
      </c>
      <c r="C14" s="25">
        <v>113259947</v>
      </c>
      <c r="D14" s="25">
        <v>54769483</v>
      </c>
      <c r="E14" s="25">
        <v>130000000</v>
      </c>
      <c r="F14" s="25">
        <v>110000000</v>
      </c>
      <c r="G14" s="25">
        <v>120000000</v>
      </c>
    </row>
    <row r="15" spans="1:7" ht="24.75" customHeight="1" x14ac:dyDescent="0.25">
      <c r="A15" s="16"/>
      <c r="B15" s="17" t="s">
        <v>13</v>
      </c>
      <c r="C15" s="25">
        <v>10070454</v>
      </c>
      <c r="D15" s="25">
        <v>8129453</v>
      </c>
      <c r="E15" s="25">
        <v>15000000</v>
      </c>
      <c r="F15" s="25">
        <v>15000000</v>
      </c>
      <c r="G15" s="25">
        <v>16500000</v>
      </c>
    </row>
    <row r="16" spans="1:7" ht="24.75" customHeight="1" x14ac:dyDescent="0.25">
      <c r="A16" s="16"/>
      <c r="B16" s="17" t="s">
        <v>14</v>
      </c>
      <c r="C16" s="25">
        <v>31497048</v>
      </c>
      <c r="D16" s="25">
        <v>27410847.280000001</v>
      </c>
      <c r="E16" s="25">
        <v>47839000</v>
      </c>
      <c r="F16" s="25">
        <v>36000000</v>
      </c>
      <c r="G16" s="25">
        <v>39600000</v>
      </c>
    </row>
    <row r="17" spans="1:7" ht="24.75" customHeight="1" x14ac:dyDescent="0.25">
      <c r="A17" s="16"/>
      <c r="B17" s="17" t="s">
        <v>15</v>
      </c>
      <c r="C17" s="25">
        <v>6298610</v>
      </c>
      <c r="D17" s="25">
        <f>5481452.39</f>
        <v>5481452.3899999997</v>
      </c>
      <c r="E17" s="25">
        <v>7000000</v>
      </c>
      <c r="F17" s="25">
        <v>5250000</v>
      </c>
      <c r="G17" s="25">
        <v>5775000</v>
      </c>
    </row>
    <row r="18" spans="1:7" ht="24.75" customHeight="1" x14ac:dyDescent="0.25">
      <c r="A18" s="16" t="s">
        <v>16</v>
      </c>
      <c r="B18" s="17" t="s">
        <v>17</v>
      </c>
      <c r="C18" s="25">
        <v>270872375</v>
      </c>
      <c r="D18" s="25">
        <v>318081436</v>
      </c>
      <c r="E18" s="25">
        <v>705500000</v>
      </c>
      <c r="F18" s="25">
        <v>260000000</v>
      </c>
      <c r="G18" s="25">
        <v>260000000</v>
      </c>
    </row>
    <row r="19" spans="1:7" s="3" customFormat="1" ht="24.75" customHeight="1" x14ac:dyDescent="0.25">
      <c r="A19" s="16"/>
      <c r="B19" s="17" t="s">
        <v>18</v>
      </c>
      <c r="C19" s="42">
        <f>SUM(C5:C18)</f>
        <v>741890350</v>
      </c>
      <c r="D19" s="42">
        <f>SUM(D5:D18)</f>
        <v>682220913.66100001</v>
      </c>
      <c r="E19" s="42">
        <f>SUM(E5:E18)</f>
        <v>1334349000</v>
      </c>
      <c r="F19" s="42">
        <f>SUM(F5:F18)</f>
        <v>752395000</v>
      </c>
      <c r="G19" s="42">
        <f>SUM(G5:G18)</f>
        <v>791134500</v>
      </c>
    </row>
    <row r="20" spans="1:7" s="3" customFormat="1" ht="24.75" customHeight="1" x14ac:dyDescent="0.25">
      <c r="A20" s="22"/>
      <c r="B20" s="23"/>
      <c r="C20" s="26" t="s">
        <v>52</v>
      </c>
      <c r="D20" s="26"/>
      <c r="E20" s="26"/>
      <c r="F20" s="26"/>
      <c r="G20" s="26"/>
    </row>
    <row r="21" spans="1:7" ht="24.75" customHeight="1" x14ac:dyDescent="0.25">
      <c r="A21" s="16" t="s">
        <v>19</v>
      </c>
      <c r="B21" s="17" t="s">
        <v>20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ht="24.75" customHeight="1" x14ac:dyDescent="0.25">
      <c r="A22" s="16"/>
      <c r="B22" s="17" t="s">
        <v>21</v>
      </c>
      <c r="C22" s="25">
        <v>21368</v>
      </c>
      <c r="D22" s="25">
        <v>0</v>
      </c>
      <c r="E22" s="25">
        <v>70000</v>
      </c>
      <c r="F22" s="25">
        <v>70000</v>
      </c>
      <c r="G22" s="25">
        <v>77000</v>
      </c>
    </row>
    <row r="23" spans="1:7" ht="24.75" customHeight="1" x14ac:dyDescent="0.25">
      <c r="A23" s="16"/>
      <c r="B23" s="17" t="s">
        <v>22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ht="24.75" customHeight="1" x14ac:dyDescent="0.25">
      <c r="A24" s="16"/>
      <c r="B24" s="17" t="s">
        <v>23</v>
      </c>
      <c r="C24" s="25">
        <v>3254479</v>
      </c>
      <c r="D24" s="25">
        <v>3250377</v>
      </c>
      <c r="E24" s="25">
        <v>5000000</v>
      </c>
      <c r="F24" s="25">
        <v>5000000</v>
      </c>
      <c r="G24" s="25">
        <v>5500000</v>
      </c>
    </row>
    <row r="25" spans="1:7" s="3" customFormat="1" ht="24.75" customHeight="1" x14ac:dyDescent="0.25">
      <c r="A25" s="16"/>
      <c r="B25" s="17" t="s">
        <v>24</v>
      </c>
      <c r="C25" s="42">
        <f>SUM(C21:C24)</f>
        <v>3275847</v>
      </c>
      <c r="D25" s="42">
        <f>SUM(D21:D24)</f>
        <v>3250377</v>
      </c>
      <c r="E25" s="42">
        <f>SUM(E21:E24)</f>
        <v>5070000</v>
      </c>
      <c r="F25" s="42">
        <f>SUM(F21:F24)</f>
        <v>5070000</v>
      </c>
      <c r="G25" s="42">
        <f>SUM(G21:G24)</f>
        <v>5577000</v>
      </c>
    </row>
    <row r="26" spans="1:7" ht="24.75" customHeight="1" x14ac:dyDescent="0.25">
      <c r="A26" s="16" t="s">
        <v>25</v>
      </c>
      <c r="B26" s="17" t="s">
        <v>26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ht="24.75" customHeight="1" x14ac:dyDescent="0.25">
      <c r="A27" s="16"/>
      <c r="B27" s="17" t="s">
        <v>27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ht="24.75" customHeight="1" x14ac:dyDescent="0.25">
      <c r="A28" s="16"/>
      <c r="B28" s="17" t="s">
        <v>172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ht="24.75" customHeight="1" x14ac:dyDescent="0.25">
      <c r="A29" s="73"/>
      <c r="B29" s="17" t="s">
        <v>173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24.75" customHeight="1" x14ac:dyDescent="0.25">
      <c r="A30" s="73"/>
      <c r="B30" s="17" t="s">
        <v>176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24.75" customHeight="1" x14ac:dyDescent="0.25">
      <c r="A31" s="16"/>
      <c r="B31" s="17" t="s">
        <v>175</v>
      </c>
      <c r="C31" s="25">
        <v>790</v>
      </c>
      <c r="D31" s="25">
        <v>1017</v>
      </c>
      <c r="E31" s="25">
        <v>350000</v>
      </c>
      <c r="F31" s="25">
        <v>350000</v>
      </c>
      <c r="G31" s="25">
        <v>385000</v>
      </c>
    </row>
    <row r="32" spans="1:7" ht="24.75" customHeight="1" x14ac:dyDescent="0.25">
      <c r="A32" s="16" t="s">
        <v>28</v>
      </c>
      <c r="B32" s="17" t="s">
        <v>174</v>
      </c>
      <c r="C32" s="25">
        <v>9481852</v>
      </c>
      <c r="D32" s="25">
        <v>9534269</v>
      </c>
      <c r="E32" s="25">
        <v>1833920</v>
      </c>
      <c r="F32" s="25">
        <v>10000000</v>
      </c>
      <c r="G32" s="25">
        <v>11000000</v>
      </c>
    </row>
    <row r="33" spans="1:7" ht="24.75" customHeight="1" x14ac:dyDescent="0.25">
      <c r="A33" s="16"/>
      <c r="B33" s="17" t="s">
        <v>177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24.75" customHeight="1" x14ac:dyDescent="0.25">
      <c r="A34" s="16"/>
      <c r="B34" s="17" t="s">
        <v>178</v>
      </c>
      <c r="C34" s="25">
        <v>2000</v>
      </c>
      <c r="D34" s="25">
        <v>0</v>
      </c>
      <c r="E34" s="25">
        <v>10000</v>
      </c>
      <c r="F34" s="25">
        <v>10000</v>
      </c>
      <c r="G34" s="25">
        <v>11000</v>
      </c>
    </row>
    <row r="35" spans="1:7" ht="24.75" customHeight="1" x14ac:dyDescent="0.25">
      <c r="A35" s="16"/>
      <c r="B35" s="17" t="s">
        <v>179</v>
      </c>
      <c r="C35" s="25" t="s">
        <v>52</v>
      </c>
      <c r="D35" s="25">
        <v>0</v>
      </c>
      <c r="E35" s="25">
        <v>0</v>
      </c>
      <c r="F35" s="25">
        <v>0</v>
      </c>
      <c r="G35" s="25">
        <v>0</v>
      </c>
    </row>
    <row r="36" spans="1:7" ht="24.75" customHeight="1" x14ac:dyDescent="0.25">
      <c r="A36" s="16"/>
      <c r="B36" s="17" t="s">
        <v>180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24.75" customHeight="1" x14ac:dyDescent="0.25">
      <c r="A37" s="16"/>
      <c r="B37" s="17" t="s">
        <v>168</v>
      </c>
      <c r="C37" s="25">
        <v>387357</v>
      </c>
      <c r="D37" s="25">
        <v>271450</v>
      </c>
      <c r="E37" s="25">
        <v>650000</v>
      </c>
      <c r="F37" s="25">
        <v>650000</v>
      </c>
      <c r="G37" s="25">
        <v>715000</v>
      </c>
    </row>
    <row r="38" spans="1:7" ht="24.75" customHeight="1" x14ac:dyDescent="0.25">
      <c r="A38" s="16"/>
      <c r="B38" s="17" t="s">
        <v>181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24.75" customHeight="1" x14ac:dyDescent="0.25">
      <c r="A39" s="16"/>
      <c r="B39" s="17" t="s">
        <v>183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ht="24.75" customHeight="1" x14ac:dyDescent="0.25">
      <c r="A40" s="16"/>
      <c r="B40" s="17" t="s">
        <v>169</v>
      </c>
      <c r="C40" s="25">
        <v>0</v>
      </c>
      <c r="D40" s="25">
        <v>0</v>
      </c>
      <c r="E40" s="25">
        <v>50000</v>
      </c>
      <c r="F40" s="25">
        <v>50000</v>
      </c>
      <c r="G40" s="25">
        <v>55000</v>
      </c>
    </row>
    <row r="41" spans="1:7" ht="24.75" customHeight="1" x14ac:dyDescent="0.25">
      <c r="A41" s="16"/>
      <c r="B41" s="17" t="s">
        <v>182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ht="24.75" customHeight="1" x14ac:dyDescent="0.25">
      <c r="A42" s="16"/>
      <c r="B42" s="17" t="s">
        <v>170</v>
      </c>
      <c r="C42" s="25">
        <v>6569</v>
      </c>
      <c r="D42" s="25">
        <v>0</v>
      </c>
      <c r="E42" s="25">
        <v>50000</v>
      </c>
      <c r="F42" s="25">
        <v>50000</v>
      </c>
      <c r="G42" s="25">
        <v>55000</v>
      </c>
    </row>
    <row r="43" spans="1:7" ht="24.75" customHeight="1" x14ac:dyDescent="0.25">
      <c r="A43" s="16"/>
      <c r="B43" s="17" t="s">
        <v>29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ht="24.75" customHeight="1" x14ac:dyDescent="0.25">
      <c r="A44" s="16"/>
      <c r="B44" s="17" t="s">
        <v>184</v>
      </c>
      <c r="C44" s="25">
        <v>2301073</v>
      </c>
      <c r="D44" s="25">
        <v>1823000</v>
      </c>
      <c r="E44" s="25">
        <v>0</v>
      </c>
      <c r="F44" s="25">
        <v>0</v>
      </c>
      <c r="G44" s="25">
        <v>0</v>
      </c>
    </row>
    <row r="45" spans="1:7" ht="24.75" customHeight="1" x14ac:dyDescent="0.25">
      <c r="A45" s="16"/>
      <c r="B45" s="17" t="s">
        <v>185</v>
      </c>
      <c r="C45" s="25">
        <v>66166180</v>
      </c>
      <c r="D45" s="25">
        <v>58497851</v>
      </c>
      <c r="E45" s="25">
        <v>74500000</v>
      </c>
      <c r="F45" s="25">
        <v>74500000</v>
      </c>
      <c r="G45" s="25">
        <v>81950000</v>
      </c>
    </row>
    <row r="46" spans="1:7" ht="24.75" customHeight="1" x14ac:dyDescent="0.25">
      <c r="A46" s="16"/>
      <c r="B46" s="17" t="s">
        <v>216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24.75" customHeight="1" x14ac:dyDescent="0.25">
      <c r="A47" s="16"/>
      <c r="B47" s="17" t="s">
        <v>186</v>
      </c>
      <c r="C47" s="25">
        <v>426137</v>
      </c>
      <c r="D47" s="25">
        <v>0</v>
      </c>
      <c r="E47" s="25">
        <v>1760000</v>
      </c>
      <c r="F47" s="25">
        <v>1760000</v>
      </c>
      <c r="G47" s="25">
        <v>1936000</v>
      </c>
    </row>
    <row r="48" spans="1:7" ht="24.75" customHeight="1" x14ac:dyDescent="0.25">
      <c r="A48" s="16"/>
      <c r="B48" s="17" t="s">
        <v>30</v>
      </c>
      <c r="C48" s="25">
        <v>4293699</v>
      </c>
      <c r="D48" s="25">
        <v>2138374</v>
      </c>
      <c r="E48" s="25">
        <v>6000000</v>
      </c>
      <c r="F48" s="25">
        <v>4000000</v>
      </c>
      <c r="G48" s="25">
        <v>4000000</v>
      </c>
    </row>
    <row r="49" spans="1:7" ht="24.75" customHeight="1" x14ac:dyDescent="0.25">
      <c r="A49" s="16"/>
      <c r="B49" s="17" t="s">
        <v>31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ht="24.75" customHeight="1" x14ac:dyDescent="0.25">
      <c r="A50" s="16"/>
      <c r="B50" s="17" t="s">
        <v>187</v>
      </c>
      <c r="C50" s="25">
        <v>1208877</v>
      </c>
      <c r="D50" s="25">
        <v>1488560</v>
      </c>
      <c r="E50" s="25">
        <v>1800000</v>
      </c>
      <c r="F50" s="25">
        <v>1800000</v>
      </c>
      <c r="G50" s="25">
        <v>1980000</v>
      </c>
    </row>
    <row r="51" spans="1:7" ht="24.75" customHeight="1" x14ac:dyDescent="0.25">
      <c r="A51" s="16"/>
      <c r="B51" s="17" t="s">
        <v>32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ht="24.75" customHeight="1" x14ac:dyDescent="0.25">
      <c r="A52" s="16"/>
      <c r="B52" s="17" t="s">
        <v>188</v>
      </c>
      <c r="C52" s="25">
        <v>0</v>
      </c>
      <c r="D52" s="25">
        <v>0</v>
      </c>
      <c r="E52" s="25">
        <v>250000</v>
      </c>
      <c r="F52" s="25">
        <v>250000</v>
      </c>
      <c r="G52" s="25">
        <v>275000</v>
      </c>
    </row>
    <row r="53" spans="1:7" ht="24.75" customHeight="1" x14ac:dyDescent="0.25">
      <c r="A53" s="16"/>
      <c r="B53" s="17" t="s">
        <v>189</v>
      </c>
      <c r="C53" s="25">
        <v>12240</v>
      </c>
      <c r="D53" s="25">
        <v>0</v>
      </c>
      <c r="E53" s="25">
        <v>0</v>
      </c>
      <c r="F53" s="25">
        <v>0</v>
      </c>
      <c r="G53" s="25">
        <v>0</v>
      </c>
    </row>
    <row r="54" spans="1:7" ht="24.75" customHeight="1" x14ac:dyDescent="0.25">
      <c r="A54" s="16"/>
      <c r="B54" s="17" t="s">
        <v>33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ht="24.75" customHeight="1" x14ac:dyDescent="0.25">
      <c r="A55" s="16"/>
      <c r="B55" s="17" t="s">
        <v>190</v>
      </c>
      <c r="C55" s="25">
        <v>45</v>
      </c>
      <c r="D55" s="25">
        <v>0</v>
      </c>
      <c r="E55" s="25">
        <v>50000</v>
      </c>
      <c r="F55" s="25">
        <v>50000</v>
      </c>
      <c r="G55" s="25">
        <v>55000</v>
      </c>
    </row>
    <row r="56" spans="1:7" ht="24.75" customHeight="1" x14ac:dyDescent="0.25">
      <c r="A56" s="16"/>
      <c r="B56" s="17" t="s">
        <v>191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ht="24.75" customHeight="1" x14ac:dyDescent="0.25">
      <c r="A57" s="16"/>
      <c r="B57" s="17" t="s">
        <v>192</v>
      </c>
      <c r="C57" s="25">
        <v>557080</v>
      </c>
      <c r="D57" s="25">
        <v>666353</v>
      </c>
      <c r="E57" s="25">
        <v>600000</v>
      </c>
      <c r="F57" s="25">
        <v>600000</v>
      </c>
      <c r="G57" s="25">
        <v>660000</v>
      </c>
    </row>
    <row r="58" spans="1:7" ht="24.75" customHeight="1" x14ac:dyDescent="0.25">
      <c r="A58" s="16"/>
      <c r="B58" s="17" t="s">
        <v>193</v>
      </c>
      <c r="C58" s="25">
        <v>39924565</v>
      </c>
      <c r="D58" s="25">
        <v>45696376</v>
      </c>
      <c r="E58" s="25">
        <v>40500000</v>
      </c>
      <c r="F58" s="25">
        <v>40500000</v>
      </c>
      <c r="G58" s="25">
        <v>40500000</v>
      </c>
    </row>
    <row r="59" spans="1:7" ht="24.75" customHeight="1" x14ac:dyDescent="0.25">
      <c r="A59" s="16"/>
      <c r="B59" s="17" t="s">
        <v>194</v>
      </c>
      <c r="C59" s="25">
        <v>3250016</v>
      </c>
      <c r="D59" s="25">
        <v>3752452</v>
      </c>
      <c r="E59" s="25">
        <v>5000000</v>
      </c>
      <c r="F59" s="25">
        <v>5000000</v>
      </c>
      <c r="G59" s="25">
        <v>5500000</v>
      </c>
    </row>
    <row r="60" spans="1:7" ht="24.75" customHeight="1" x14ac:dyDescent="0.25">
      <c r="A60" s="16"/>
      <c r="B60" s="17" t="s">
        <v>195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ht="24.75" customHeight="1" x14ac:dyDescent="0.25">
      <c r="A61" s="16"/>
      <c r="B61" s="17" t="s">
        <v>198</v>
      </c>
      <c r="C61" s="25">
        <v>115351054</v>
      </c>
      <c r="D61" s="25">
        <v>120247969.86</v>
      </c>
      <c r="E61" s="25">
        <v>110000000</v>
      </c>
      <c r="F61" s="25">
        <v>120000000</v>
      </c>
      <c r="G61" s="25">
        <v>132000000</v>
      </c>
    </row>
    <row r="62" spans="1:7" ht="24.75" customHeight="1" x14ac:dyDescent="0.25">
      <c r="A62" s="16"/>
      <c r="B62" s="17" t="s">
        <v>197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ht="24.75" customHeight="1" x14ac:dyDescent="0.25">
      <c r="A63" s="16"/>
      <c r="B63" s="17" t="s">
        <v>196</v>
      </c>
      <c r="C63" s="25">
        <v>3888791</v>
      </c>
      <c r="D63" s="25">
        <v>2601780</v>
      </c>
      <c r="E63" s="25">
        <v>0</v>
      </c>
      <c r="F63" s="25">
        <v>3000000</v>
      </c>
      <c r="G63" s="25">
        <v>3300000</v>
      </c>
    </row>
    <row r="64" spans="1:7" ht="24.75" customHeight="1" x14ac:dyDescent="0.25">
      <c r="A64" s="16"/>
      <c r="B64" s="17" t="s">
        <v>199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ht="24.75" customHeight="1" x14ac:dyDescent="0.25">
      <c r="A65" s="16"/>
      <c r="B65" s="17" t="s">
        <v>215</v>
      </c>
      <c r="C65" s="25">
        <v>5737296</v>
      </c>
      <c r="D65" s="25">
        <v>0</v>
      </c>
      <c r="E65" s="25">
        <v>30000000</v>
      </c>
      <c r="F65" s="25">
        <v>30000000</v>
      </c>
      <c r="G65" s="25">
        <v>33000000</v>
      </c>
    </row>
    <row r="66" spans="1:7" s="3" customFormat="1" ht="24.75" customHeight="1" x14ac:dyDescent="0.25">
      <c r="A66" s="16"/>
      <c r="B66" s="17" t="s">
        <v>34</v>
      </c>
      <c r="C66" s="42">
        <f>SUM(C27:C65)</f>
        <v>252995621</v>
      </c>
      <c r="D66" s="42">
        <f>SUM(D27:D65)</f>
        <v>246719451.86000001</v>
      </c>
      <c r="E66" s="42">
        <f>SUM(E27:E65)</f>
        <v>273403920</v>
      </c>
      <c r="F66" s="42">
        <f>SUM(F27:F65)</f>
        <v>292570000</v>
      </c>
      <c r="G66" s="42">
        <f>SUM(G27:G65)</f>
        <v>317377000</v>
      </c>
    </row>
    <row r="67" spans="1:7" ht="24.75" customHeight="1" x14ac:dyDescent="0.25">
      <c r="A67" s="16" t="s">
        <v>35</v>
      </c>
      <c r="B67" s="17" t="s">
        <v>36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24.75" customHeight="1" x14ac:dyDescent="0.25">
      <c r="A68" s="16"/>
      <c r="B68" s="17" t="s">
        <v>200</v>
      </c>
      <c r="C68" s="25">
        <v>13812509</v>
      </c>
      <c r="D68" s="25">
        <v>4706295.01</v>
      </c>
      <c r="E68" s="25">
        <v>45000000</v>
      </c>
      <c r="F68" s="25">
        <v>10000000</v>
      </c>
      <c r="G68" s="25">
        <v>10000000</v>
      </c>
    </row>
    <row r="69" spans="1:7" ht="24.75" customHeight="1" x14ac:dyDescent="0.25">
      <c r="A69" s="16"/>
      <c r="B69" s="17" t="s">
        <v>201</v>
      </c>
      <c r="C69" s="25">
        <v>874285</v>
      </c>
      <c r="D69" s="25">
        <v>891634</v>
      </c>
      <c r="E69" s="25">
        <v>2000000</v>
      </c>
      <c r="F69" s="25">
        <v>2000000</v>
      </c>
      <c r="G69" s="25">
        <v>2200000</v>
      </c>
    </row>
    <row r="70" spans="1:7" s="3" customFormat="1" ht="24.75" customHeight="1" x14ac:dyDescent="0.25">
      <c r="A70" s="16"/>
      <c r="B70" s="17" t="s">
        <v>37</v>
      </c>
      <c r="C70" s="42">
        <f>SUM(C67:C69)</f>
        <v>14686794</v>
      </c>
      <c r="D70" s="42">
        <f>SUM(D67:D69)</f>
        <v>5597929.0099999998</v>
      </c>
      <c r="E70" s="42">
        <f>SUM(E67:E69)</f>
        <v>47000000</v>
      </c>
      <c r="F70" s="42">
        <f>SUM(F67:F69)</f>
        <v>12000000</v>
      </c>
      <c r="G70" s="42">
        <f>SUM(G67:G69)</f>
        <v>12200000</v>
      </c>
    </row>
    <row r="71" spans="1:7" s="3" customFormat="1" ht="24.75" customHeight="1" x14ac:dyDescent="0.25">
      <c r="A71" s="16"/>
      <c r="B71" s="17" t="s">
        <v>38</v>
      </c>
      <c r="C71" s="42">
        <f>C70+C66+C25+C19</f>
        <v>1012848612</v>
      </c>
      <c r="D71" s="42">
        <f>D70+D66+D25+D19</f>
        <v>937788671.53100002</v>
      </c>
      <c r="E71" s="42">
        <f>E70+E66+E25+E19</f>
        <v>1659822920</v>
      </c>
      <c r="F71" s="42">
        <f>F70+F66+F25+F19</f>
        <v>1062035000</v>
      </c>
      <c r="G71" s="42">
        <f>G70+G66+G25+G19</f>
        <v>1126288500</v>
      </c>
    </row>
    <row r="72" spans="1:7" ht="24.75" customHeight="1" x14ac:dyDescent="0.25">
      <c r="A72" s="16" t="s">
        <v>39</v>
      </c>
      <c r="B72" s="17" t="s">
        <v>40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24.75" customHeight="1" x14ac:dyDescent="0.25">
      <c r="A73" s="18"/>
      <c r="B73" s="17" t="s">
        <v>41</v>
      </c>
      <c r="C73" s="25">
        <v>0</v>
      </c>
      <c r="D73" s="25">
        <v>0</v>
      </c>
      <c r="E73" s="25">
        <v>0</v>
      </c>
      <c r="F73" s="38"/>
      <c r="G73" s="38"/>
    </row>
    <row r="74" spans="1:7" ht="24.75" customHeight="1" x14ac:dyDescent="0.25">
      <c r="A74" s="16"/>
      <c r="B74" s="17" t="s">
        <v>217</v>
      </c>
      <c r="C74" s="25">
        <v>0</v>
      </c>
      <c r="D74" s="25">
        <v>0</v>
      </c>
      <c r="E74" s="25">
        <v>0</v>
      </c>
      <c r="F74" s="26">
        <f>906361120-4300000</f>
        <v>902061120</v>
      </c>
      <c r="G74" s="26">
        <f>485177750-4730000</f>
        <v>480447750</v>
      </c>
    </row>
    <row r="75" spans="1:7" ht="24.75" customHeight="1" x14ac:dyDescent="0.25">
      <c r="A75" s="16"/>
      <c r="B75" s="17" t="s">
        <v>218</v>
      </c>
      <c r="C75" s="25">
        <v>13583333</v>
      </c>
      <c r="D75" s="25">
        <v>20000000</v>
      </c>
      <c r="E75" s="25">
        <v>0</v>
      </c>
      <c r="F75" s="25">
        <v>17600000</v>
      </c>
      <c r="G75" s="25">
        <v>12500000</v>
      </c>
    </row>
    <row r="76" spans="1:7" ht="24.75" customHeight="1" x14ac:dyDescent="0.25">
      <c r="A76" s="16"/>
      <c r="B76" s="17" t="s">
        <v>42</v>
      </c>
      <c r="C76" s="25" t="s">
        <v>52</v>
      </c>
      <c r="D76" s="25" t="s">
        <v>52</v>
      </c>
      <c r="E76" s="25">
        <v>0</v>
      </c>
      <c r="F76" s="25">
        <v>0</v>
      </c>
      <c r="G76" s="25">
        <v>0</v>
      </c>
    </row>
    <row r="77" spans="1:7" ht="24.75" customHeight="1" x14ac:dyDescent="0.25">
      <c r="A77" s="18"/>
      <c r="B77" s="19" t="s">
        <v>221</v>
      </c>
      <c r="C77" s="25" t="s">
        <v>52</v>
      </c>
      <c r="D77" s="25">
        <v>0</v>
      </c>
      <c r="E77" s="25">
        <v>0</v>
      </c>
      <c r="F77" s="25">
        <v>0</v>
      </c>
      <c r="G77" s="25">
        <v>0</v>
      </c>
    </row>
    <row r="78" spans="1:7" ht="24.75" customHeight="1" x14ac:dyDescent="0.25">
      <c r="A78" s="18"/>
      <c r="B78" s="19" t="s">
        <v>222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</row>
    <row r="79" spans="1:7" ht="24.75" customHeight="1" x14ac:dyDescent="0.25">
      <c r="A79" s="18"/>
      <c r="B79" s="19" t="s">
        <v>42</v>
      </c>
      <c r="C79" s="25" t="s">
        <v>52</v>
      </c>
      <c r="D79" s="25">
        <v>0</v>
      </c>
      <c r="E79" s="25"/>
      <c r="F79" s="25">
        <v>0</v>
      </c>
      <c r="G79" s="25">
        <v>0</v>
      </c>
    </row>
    <row r="80" spans="1:7" ht="24.75" customHeight="1" x14ac:dyDescent="0.25">
      <c r="A80" s="16"/>
      <c r="B80" s="17" t="s">
        <v>202</v>
      </c>
      <c r="C80" s="25">
        <v>1368418</v>
      </c>
      <c r="D80" s="25">
        <v>1649574</v>
      </c>
      <c r="E80" s="25">
        <v>1800000</v>
      </c>
      <c r="F80" s="25">
        <v>1800000</v>
      </c>
      <c r="G80" s="25">
        <v>1980000</v>
      </c>
    </row>
    <row r="81" spans="1:7" ht="24.75" customHeight="1" x14ac:dyDescent="0.25">
      <c r="A81" s="16"/>
      <c r="B81" s="17" t="s">
        <v>43</v>
      </c>
      <c r="C81" s="25">
        <v>0</v>
      </c>
      <c r="D81" s="25">
        <v>0</v>
      </c>
      <c r="E81" s="25">
        <v>2500000</v>
      </c>
      <c r="F81" s="25">
        <v>2500000</v>
      </c>
      <c r="G81" s="25">
        <v>2750000</v>
      </c>
    </row>
    <row r="82" spans="1:7" s="3" customFormat="1" ht="24.75" customHeight="1" x14ac:dyDescent="0.25">
      <c r="A82" s="16"/>
      <c r="B82" s="17" t="s">
        <v>44</v>
      </c>
      <c r="C82" s="42">
        <f>SUM(C72:C81)</f>
        <v>14951751</v>
      </c>
      <c r="D82" s="42">
        <f>SUM(D72:D81)</f>
        <v>21649574</v>
      </c>
      <c r="E82" s="42">
        <f>SUM(E72:E81)</f>
        <v>4300000</v>
      </c>
      <c r="F82" s="42">
        <f>SUM(F72:F81)</f>
        <v>923961120</v>
      </c>
      <c r="G82" s="42">
        <f>SUM(G72:G81)</f>
        <v>497677750</v>
      </c>
    </row>
    <row r="83" spans="1:7" s="3" customFormat="1" ht="24.75" customHeight="1" x14ac:dyDescent="0.25">
      <c r="A83" s="16"/>
      <c r="B83" s="17" t="s">
        <v>45</v>
      </c>
      <c r="C83" s="42">
        <f>C82+C71</f>
        <v>1027800363</v>
      </c>
      <c r="D83" s="42">
        <f>D82+D71+0.47</f>
        <v>959438246.00100005</v>
      </c>
      <c r="E83" s="42">
        <f>E82+E71</f>
        <v>1664122920</v>
      </c>
      <c r="F83" s="42">
        <f>F82+F71</f>
        <v>1985996120</v>
      </c>
      <c r="G83" s="42">
        <f>G82+G71</f>
        <v>1623966250</v>
      </c>
    </row>
    <row r="84" spans="1:7" ht="24.75" customHeight="1" x14ac:dyDescent="0.25">
      <c r="A84" s="16" t="s">
        <v>46</v>
      </c>
      <c r="B84" s="17" t="s">
        <v>47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</row>
    <row r="85" spans="1:7" ht="24.75" customHeight="1" x14ac:dyDescent="0.25">
      <c r="A85" s="16"/>
      <c r="B85" s="17" t="s">
        <v>48</v>
      </c>
      <c r="C85" s="25">
        <v>110000000</v>
      </c>
      <c r="D85" s="25">
        <v>0</v>
      </c>
      <c r="E85" s="25">
        <v>543126035</v>
      </c>
      <c r="F85" s="25">
        <v>100000000</v>
      </c>
      <c r="G85" s="25">
        <f>150000000</f>
        <v>150000000</v>
      </c>
    </row>
    <row r="86" spans="1:7" ht="24.75" customHeight="1" x14ac:dyDescent="0.25">
      <c r="A86" s="16"/>
      <c r="B86" s="17" t="s">
        <v>49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</row>
    <row r="87" spans="1:7" ht="24.75" customHeight="1" x14ac:dyDescent="0.25">
      <c r="A87" s="16"/>
      <c r="B87" s="17" t="s">
        <v>50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</row>
    <row r="88" spans="1:7" ht="24.75" customHeight="1" x14ac:dyDescent="0.25">
      <c r="A88" s="16"/>
      <c r="B88" s="17" t="s">
        <v>51</v>
      </c>
      <c r="C88" s="25">
        <v>2484917</v>
      </c>
      <c r="D88" s="25">
        <v>2299470</v>
      </c>
      <c r="E88" s="25">
        <v>3400000</v>
      </c>
      <c r="F88" s="25">
        <v>3382500</v>
      </c>
      <c r="G88" s="25">
        <v>3720800</v>
      </c>
    </row>
    <row r="89" spans="1:7" ht="24.75" customHeight="1" x14ac:dyDescent="0.25">
      <c r="A89" s="16"/>
      <c r="B89" s="17" t="s">
        <v>203</v>
      </c>
      <c r="C89" s="25">
        <v>23435310</v>
      </c>
      <c r="D89" s="25">
        <v>30699323</v>
      </c>
      <c r="E89" s="25">
        <v>35000000</v>
      </c>
      <c r="F89" s="25">
        <v>25000000</v>
      </c>
      <c r="G89" s="25">
        <v>30000000</v>
      </c>
    </row>
    <row r="90" spans="1:7" ht="24.75" customHeight="1" x14ac:dyDescent="0.25">
      <c r="A90" s="16"/>
      <c r="B90" s="17" t="s">
        <v>167</v>
      </c>
      <c r="C90" s="42">
        <f>SUM(C85:C89)</f>
        <v>135920227</v>
      </c>
      <c r="D90" s="42">
        <f>SUM(D85:D89)</f>
        <v>32998793</v>
      </c>
      <c r="E90" s="42">
        <f>SUM(E85:E89)</f>
        <v>581526035</v>
      </c>
      <c r="F90" s="42">
        <f>SUM(F85:F89)</f>
        <v>128382500</v>
      </c>
      <c r="G90" s="42">
        <f>SUM(G85:G89)</f>
        <v>183720800</v>
      </c>
    </row>
    <row r="91" spans="1:7" ht="24.75" customHeight="1" x14ac:dyDescent="0.25">
      <c r="A91" s="16"/>
      <c r="B91" s="17" t="s">
        <v>166</v>
      </c>
      <c r="C91" s="42">
        <f>C90+C83</f>
        <v>1163720590</v>
      </c>
      <c r="D91" s="42">
        <f>D90+D83</f>
        <v>992437039.00100005</v>
      </c>
      <c r="E91" s="42">
        <f>E90+E83</f>
        <v>2245648955</v>
      </c>
      <c r="F91" s="42">
        <f>F90+F83</f>
        <v>2114378620</v>
      </c>
      <c r="G91" s="42">
        <f>G90+G83</f>
        <v>1807687050</v>
      </c>
    </row>
    <row r="92" spans="1:7" ht="24.75" customHeight="1" x14ac:dyDescent="0.25">
      <c r="A92" s="16"/>
      <c r="B92" s="17" t="s">
        <v>165</v>
      </c>
      <c r="C92" s="25">
        <v>122658128</v>
      </c>
      <c r="D92" s="25">
        <v>128886746</v>
      </c>
      <c r="E92" s="25">
        <v>194444165</v>
      </c>
      <c r="F92" s="25">
        <v>92200180</v>
      </c>
      <c r="G92" s="25">
        <v>192370800</v>
      </c>
    </row>
    <row r="93" spans="1:7" ht="24.75" customHeight="1" x14ac:dyDescent="0.25">
      <c r="A93" s="16"/>
      <c r="B93" s="17" t="s">
        <v>159</v>
      </c>
      <c r="C93" s="42">
        <f>C91+C92</f>
        <v>1286378718</v>
      </c>
      <c r="D93" s="42">
        <f>D91+D92</f>
        <v>1121323785.0009999</v>
      </c>
      <c r="E93" s="42">
        <f>E91+E92</f>
        <v>2440093120</v>
      </c>
      <c r="F93" s="42">
        <f>F91+F92</f>
        <v>2206578800</v>
      </c>
      <c r="G93" s="42">
        <f>G91+G92</f>
        <v>2000057850</v>
      </c>
    </row>
    <row r="94" spans="1:7" ht="24.75" customHeight="1" x14ac:dyDescent="0.25">
      <c r="A94" s="64" t="s">
        <v>234</v>
      </c>
      <c r="B94" s="65"/>
      <c r="C94" s="55" t="s">
        <v>235</v>
      </c>
      <c r="D94" s="56"/>
      <c r="E94" s="56"/>
      <c r="F94" s="56"/>
      <c r="G94" s="57"/>
    </row>
    <row r="95" spans="1:7" ht="24.75" customHeight="1" x14ac:dyDescent="0.25">
      <c r="A95" s="66"/>
      <c r="B95" s="67"/>
      <c r="C95" s="58"/>
      <c r="D95" s="59"/>
      <c r="E95" s="59"/>
      <c r="F95" s="59"/>
      <c r="G95" s="60"/>
    </row>
    <row r="96" spans="1:7" ht="24.75" customHeight="1" x14ac:dyDescent="0.25">
      <c r="A96" s="68"/>
      <c r="B96" s="69"/>
      <c r="C96" s="61"/>
      <c r="D96" s="62"/>
      <c r="E96" s="62"/>
      <c r="F96" s="62"/>
      <c r="G96" s="63"/>
    </row>
    <row r="97" spans="1:7" ht="24.75" customHeight="1" x14ac:dyDescent="0.25">
      <c r="A97" s="70" t="s">
        <v>239</v>
      </c>
      <c r="B97" s="71"/>
      <c r="C97" s="71"/>
      <c r="D97" s="71"/>
      <c r="E97" s="71"/>
      <c r="F97" s="71"/>
      <c r="G97" s="71"/>
    </row>
  </sheetData>
  <mergeCells count="11">
    <mergeCell ref="C94:G96"/>
    <mergeCell ref="A94:B96"/>
    <mergeCell ref="A97:G97"/>
    <mergeCell ref="A1:G1"/>
    <mergeCell ref="A29:A30"/>
    <mergeCell ref="G2:G3"/>
    <mergeCell ref="A2:A3"/>
    <mergeCell ref="B2:B3"/>
    <mergeCell ref="C2:C3"/>
    <mergeCell ref="E2:F2"/>
    <mergeCell ref="D2:D3"/>
  </mergeCells>
  <printOptions gridLines="1"/>
  <pageMargins left="0.55118110236220474" right="0" top="0.59055118110236227" bottom="0.35433070866141736" header="0.23622047244094491" footer="0.27559055118110237"/>
  <pageSetup paperSize="9" scale="85" fitToHeight="6" orientation="landscape" r:id="rId1"/>
  <headerFooter alignWithMargins="0">
    <oddHeader>&amp;C 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1"/>
  <sheetViews>
    <sheetView tabSelected="1" zoomScaleNormal="100" zoomScaleSheetLayoutView="55" workbookViewId="0">
      <selection activeCell="H42" sqref="H42"/>
    </sheetView>
  </sheetViews>
  <sheetFormatPr defaultRowHeight="20.25" x14ac:dyDescent="0.5"/>
  <cols>
    <col min="1" max="1" width="4.7109375" style="10" customWidth="1"/>
    <col min="2" max="2" width="48.140625" style="11" customWidth="1"/>
    <col min="3" max="3" width="18.5703125" style="21" customWidth="1"/>
    <col min="4" max="4" width="17.28515625" style="37" customWidth="1"/>
    <col min="5" max="5" width="17.85546875" style="21" customWidth="1"/>
    <col min="6" max="6" width="18.140625" style="21" customWidth="1"/>
    <col min="7" max="7" width="15.28515625" style="21" customWidth="1"/>
    <col min="8" max="8" width="11.140625" style="8" bestFit="1" customWidth="1"/>
    <col min="9" max="9" width="14.5703125" style="8" bestFit="1" customWidth="1"/>
    <col min="10" max="109" width="9.140625" style="8"/>
    <col min="110" max="110" width="4.7109375" style="8" customWidth="1"/>
    <col min="111" max="111" width="25.7109375" style="8" customWidth="1"/>
    <col min="112" max="112" width="14.7109375" style="8" customWidth="1"/>
    <col min="113" max="113" width="15" style="8" customWidth="1"/>
    <col min="114" max="114" width="14.85546875" style="8" customWidth="1"/>
    <col min="115" max="115" width="12.28515625" style="8" customWidth="1"/>
    <col min="116" max="116" width="14.42578125" style="8" customWidth="1"/>
    <col min="117" max="117" width="40.28515625" style="8" customWidth="1"/>
    <col min="118" max="118" width="10.7109375" style="8" customWidth="1"/>
    <col min="119" max="119" width="11.5703125" style="8" customWidth="1"/>
    <col min="120" max="120" width="13.5703125" style="8" customWidth="1"/>
    <col min="121" max="365" width="9.140625" style="8"/>
    <col min="366" max="366" width="4.7109375" style="8" customWidth="1"/>
    <col min="367" max="367" width="25.7109375" style="8" customWidth="1"/>
    <col min="368" max="368" width="14.7109375" style="8" customWidth="1"/>
    <col min="369" max="369" width="15" style="8" customWidth="1"/>
    <col min="370" max="370" width="14.85546875" style="8" customWidth="1"/>
    <col min="371" max="371" width="12.28515625" style="8" customWidth="1"/>
    <col min="372" max="372" width="14.42578125" style="8" customWidth="1"/>
    <col min="373" max="373" width="40.28515625" style="8" customWidth="1"/>
    <col min="374" max="374" width="10.7109375" style="8" customWidth="1"/>
    <col min="375" max="375" width="11.5703125" style="8" customWidth="1"/>
    <col min="376" max="376" width="13.5703125" style="8" customWidth="1"/>
    <col min="377" max="621" width="9.140625" style="8"/>
    <col min="622" max="622" width="4.7109375" style="8" customWidth="1"/>
    <col min="623" max="623" width="25.7109375" style="8" customWidth="1"/>
    <col min="624" max="624" width="14.7109375" style="8" customWidth="1"/>
    <col min="625" max="625" width="15" style="8" customWidth="1"/>
    <col min="626" max="626" width="14.85546875" style="8" customWidth="1"/>
    <col min="627" max="627" width="12.28515625" style="8" customWidth="1"/>
    <col min="628" max="628" width="14.42578125" style="8" customWidth="1"/>
    <col min="629" max="629" width="40.28515625" style="8" customWidth="1"/>
    <col min="630" max="630" width="10.7109375" style="8" customWidth="1"/>
    <col min="631" max="631" width="11.5703125" style="8" customWidth="1"/>
    <col min="632" max="632" width="13.5703125" style="8" customWidth="1"/>
    <col min="633" max="877" width="9.140625" style="8"/>
    <col min="878" max="878" width="4.7109375" style="8" customWidth="1"/>
    <col min="879" max="879" width="25.7109375" style="8" customWidth="1"/>
    <col min="880" max="880" width="14.7109375" style="8" customWidth="1"/>
    <col min="881" max="881" width="15" style="8" customWidth="1"/>
    <col min="882" max="882" width="14.85546875" style="8" customWidth="1"/>
    <col min="883" max="883" width="12.28515625" style="8" customWidth="1"/>
    <col min="884" max="884" width="14.42578125" style="8" customWidth="1"/>
    <col min="885" max="885" width="40.28515625" style="8" customWidth="1"/>
    <col min="886" max="886" width="10.7109375" style="8" customWidth="1"/>
    <col min="887" max="887" width="11.5703125" style="8" customWidth="1"/>
    <col min="888" max="888" width="13.5703125" style="8" customWidth="1"/>
    <col min="889" max="1133" width="9.140625" style="8"/>
    <col min="1134" max="1134" width="4.7109375" style="8" customWidth="1"/>
    <col min="1135" max="1135" width="25.7109375" style="8" customWidth="1"/>
    <col min="1136" max="1136" width="14.7109375" style="8" customWidth="1"/>
    <col min="1137" max="1137" width="15" style="8" customWidth="1"/>
    <col min="1138" max="1138" width="14.85546875" style="8" customWidth="1"/>
    <col min="1139" max="1139" width="12.28515625" style="8" customWidth="1"/>
    <col min="1140" max="1140" width="14.42578125" style="8" customWidth="1"/>
    <col min="1141" max="1141" width="40.28515625" style="8" customWidth="1"/>
    <col min="1142" max="1142" width="10.7109375" style="8" customWidth="1"/>
    <col min="1143" max="1143" width="11.5703125" style="8" customWidth="1"/>
    <col min="1144" max="1144" width="13.5703125" style="8" customWidth="1"/>
    <col min="1145" max="1389" width="9.140625" style="8"/>
    <col min="1390" max="1390" width="4.7109375" style="8" customWidth="1"/>
    <col min="1391" max="1391" width="25.7109375" style="8" customWidth="1"/>
    <col min="1392" max="1392" width="14.7109375" style="8" customWidth="1"/>
    <col min="1393" max="1393" width="15" style="8" customWidth="1"/>
    <col min="1394" max="1394" width="14.85546875" style="8" customWidth="1"/>
    <col min="1395" max="1395" width="12.28515625" style="8" customWidth="1"/>
    <col min="1396" max="1396" width="14.42578125" style="8" customWidth="1"/>
    <col min="1397" max="1397" width="40.28515625" style="8" customWidth="1"/>
    <col min="1398" max="1398" width="10.7109375" style="8" customWidth="1"/>
    <col min="1399" max="1399" width="11.5703125" style="8" customWidth="1"/>
    <col min="1400" max="1400" width="13.5703125" style="8" customWidth="1"/>
    <col min="1401" max="1645" width="9.140625" style="8"/>
    <col min="1646" max="1646" width="4.7109375" style="8" customWidth="1"/>
    <col min="1647" max="1647" width="25.7109375" style="8" customWidth="1"/>
    <col min="1648" max="1648" width="14.7109375" style="8" customWidth="1"/>
    <col min="1649" max="1649" width="15" style="8" customWidth="1"/>
    <col min="1650" max="1650" width="14.85546875" style="8" customWidth="1"/>
    <col min="1651" max="1651" width="12.28515625" style="8" customWidth="1"/>
    <col min="1652" max="1652" width="14.42578125" style="8" customWidth="1"/>
    <col min="1653" max="1653" width="40.28515625" style="8" customWidth="1"/>
    <col min="1654" max="1654" width="10.7109375" style="8" customWidth="1"/>
    <col min="1655" max="1655" width="11.5703125" style="8" customWidth="1"/>
    <col min="1656" max="1656" width="13.5703125" style="8" customWidth="1"/>
    <col min="1657" max="1901" width="9.140625" style="8"/>
    <col min="1902" max="1902" width="4.7109375" style="8" customWidth="1"/>
    <col min="1903" max="1903" width="25.7109375" style="8" customWidth="1"/>
    <col min="1904" max="1904" width="14.7109375" style="8" customWidth="1"/>
    <col min="1905" max="1905" width="15" style="8" customWidth="1"/>
    <col min="1906" max="1906" width="14.85546875" style="8" customWidth="1"/>
    <col min="1907" max="1907" width="12.28515625" style="8" customWidth="1"/>
    <col min="1908" max="1908" width="14.42578125" style="8" customWidth="1"/>
    <col min="1909" max="1909" width="40.28515625" style="8" customWidth="1"/>
    <col min="1910" max="1910" width="10.7109375" style="8" customWidth="1"/>
    <col min="1911" max="1911" width="11.5703125" style="8" customWidth="1"/>
    <col min="1912" max="1912" width="13.5703125" style="8" customWidth="1"/>
    <col min="1913" max="2157" width="9.140625" style="8"/>
    <col min="2158" max="2158" width="4.7109375" style="8" customWidth="1"/>
    <col min="2159" max="2159" width="25.7109375" style="8" customWidth="1"/>
    <col min="2160" max="2160" width="14.7109375" style="8" customWidth="1"/>
    <col min="2161" max="2161" width="15" style="8" customWidth="1"/>
    <col min="2162" max="2162" width="14.85546875" style="8" customWidth="1"/>
    <col min="2163" max="2163" width="12.28515625" style="8" customWidth="1"/>
    <col min="2164" max="2164" width="14.42578125" style="8" customWidth="1"/>
    <col min="2165" max="2165" width="40.28515625" style="8" customWidth="1"/>
    <col min="2166" max="2166" width="10.7109375" style="8" customWidth="1"/>
    <col min="2167" max="2167" width="11.5703125" style="8" customWidth="1"/>
    <col min="2168" max="2168" width="13.5703125" style="8" customWidth="1"/>
    <col min="2169" max="2413" width="9.140625" style="8"/>
    <col min="2414" max="2414" width="4.7109375" style="8" customWidth="1"/>
    <col min="2415" max="2415" width="25.7109375" style="8" customWidth="1"/>
    <col min="2416" max="2416" width="14.7109375" style="8" customWidth="1"/>
    <col min="2417" max="2417" width="15" style="8" customWidth="1"/>
    <col min="2418" max="2418" width="14.85546875" style="8" customWidth="1"/>
    <col min="2419" max="2419" width="12.28515625" style="8" customWidth="1"/>
    <col min="2420" max="2420" width="14.42578125" style="8" customWidth="1"/>
    <col min="2421" max="2421" width="40.28515625" style="8" customWidth="1"/>
    <col min="2422" max="2422" width="10.7109375" style="8" customWidth="1"/>
    <col min="2423" max="2423" width="11.5703125" style="8" customWidth="1"/>
    <col min="2424" max="2424" width="13.5703125" style="8" customWidth="1"/>
    <col min="2425" max="2669" width="9.140625" style="8"/>
    <col min="2670" max="2670" width="4.7109375" style="8" customWidth="1"/>
    <col min="2671" max="2671" width="25.7109375" style="8" customWidth="1"/>
    <col min="2672" max="2672" width="14.7109375" style="8" customWidth="1"/>
    <col min="2673" max="2673" width="15" style="8" customWidth="1"/>
    <col min="2674" max="2674" width="14.85546875" style="8" customWidth="1"/>
    <col min="2675" max="2675" width="12.28515625" style="8" customWidth="1"/>
    <col min="2676" max="2676" width="14.42578125" style="8" customWidth="1"/>
    <col min="2677" max="2677" width="40.28515625" style="8" customWidth="1"/>
    <col min="2678" max="2678" width="10.7109375" style="8" customWidth="1"/>
    <col min="2679" max="2679" width="11.5703125" style="8" customWidth="1"/>
    <col min="2680" max="2680" width="13.5703125" style="8" customWidth="1"/>
    <col min="2681" max="2925" width="9.140625" style="8"/>
    <col min="2926" max="2926" width="4.7109375" style="8" customWidth="1"/>
    <col min="2927" max="2927" width="25.7109375" style="8" customWidth="1"/>
    <col min="2928" max="2928" width="14.7109375" style="8" customWidth="1"/>
    <col min="2929" max="2929" width="15" style="8" customWidth="1"/>
    <col min="2930" max="2930" width="14.85546875" style="8" customWidth="1"/>
    <col min="2931" max="2931" width="12.28515625" style="8" customWidth="1"/>
    <col min="2932" max="2932" width="14.42578125" style="8" customWidth="1"/>
    <col min="2933" max="2933" width="40.28515625" style="8" customWidth="1"/>
    <col min="2934" max="2934" width="10.7109375" style="8" customWidth="1"/>
    <col min="2935" max="2935" width="11.5703125" style="8" customWidth="1"/>
    <col min="2936" max="2936" width="13.5703125" style="8" customWidth="1"/>
    <col min="2937" max="3181" width="9.140625" style="8"/>
    <col min="3182" max="3182" width="4.7109375" style="8" customWidth="1"/>
    <col min="3183" max="3183" width="25.7109375" style="8" customWidth="1"/>
    <col min="3184" max="3184" width="14.7109375" style="8" customWidth="1"/>
    <col min="3185" max="3185" width="15" style="8" customWidth="1"/>
    <col min="3186" max="3186" width="14.85546875" style="8" customWidth="1"/>
    <col min="3187" max="3187" width="12.28515625" style="8" customWidth="1"/>
    <col min="3188" max="3188" width="14.42578125" style="8" customWidth="1"/>
    <col min="3189" max="3189" width="40.28515625" style="8" customWidth="1"/>
    <col min="3190" max="3190" width="10.7109375" style="8" customWidth="1"/>
    <col min="3191" max="3191" width="11.5703125" style="8" customWidth="1"/>
    <col min="3192" max="3192" width="13.5703125" style="8" customWidth="1"/>
    <col min="3193" max="3437" width="9.140625" style="8"/>
    <col min="3438" max="3438" width="4.7109375" style="8" customWidth="1"/>
    <col min="3439" max="3439" width="25.7109375" style="8" customWidth="1"/>
    <col min="3440" max="3440" width="14.7109375" style="8" customWidth="1"/>
    <col min="3441" max="3441" width="15" style="8" customWidth="1"/>
    <col min="3442" max="3442" width="14.85546875" style="8" customWidth="1"/>
    <col min="3443" max="3443" width="12.28515625" style="8" customWidth="1"/>
    <col min="3444" max="3444" width="14.42578125" style="8" customWidth="1"/>
    <col min="3445" max="3445" width="40.28515625" style="8" customWidth="1"/>
    <col min="3446" max="3446" width="10.7109375" style="8" customWidth="1"/>
    <col min="3447" max="3447" width="11.5703125" style="8" customWidth="1"/>
    <col min="3448" max="3448" width="13.5703125" style="8" customWidth="1"/>
    <col min="3449" max="3693" width="9.140625" style="8"/>
    <col min="3694" max="3694" width="4.7109375" style="8" customWidth="1"/>
    <col min="3695" max="3695" width="25.7109375" style="8" customWidth="1"/>
    <col min="3696" max="3696" width="14.7109375" style="8" customWidth="1"/>
    <col min="3697" max="3697" width="15" style="8" customWidth="1"/>
    <col min="3698" max="3698" width="14.85546875" style="8" customWidth="1"/>
    <col min="3699" max="3699" width="12.28515625" style="8" customWidth="1"/>
    <col min="3700" max="3700" width="14.42578125" style="8" customWidth="1"/>
    <col min="3701" max="3701" width="40.28515625" style="8" customWidth="1"/>
    <col min="3702" max="3702" width="10.7109375" style="8" customWidth="1"/>
    <col min="3703" max="3703" width="11.5703125" style="8" customWidth="1"/>
    <col min="3704" max="3704" width="13.5703125" style="8" customWidth="1"/>
    <col min="3705" max="3949" width="9.140625" style="8"/>
    <col min="3950" max="3950" width="4.7109375" style="8" customWidth="1"/>
    <col min="3951" max="3951" width="25.7109375" style="8" customWidth="1"/>
    <col min="3952" max="3952" width="14.7109375" style="8" customWidth="1"/>
    <col min="3953" max="3953" width="15" style="8" customWidth="1"/>
    <col min="3954" max="3954" width="14.85546875" style="8" customWidth="1"/>
    <col min="3955" max="3955" width="12.28515625" style="8" customWidth="1"/>
    <col min="3956" max="3956" width="14.42578125" style="8" customWidth="1"/>
    <col min="3957" max="3957" width="40.28515625" style="8" customWidth="1"/>
    <col min="3958" max="3958" width="10.7109375" style="8" customWidth="1"/>
    <col min="3959" max="3959" width="11.5703125" style="8" customWidth="1"/>
    <col min="3960" max="3960" width="13.5703125" style="8" customWidth="1"/>
    <col min="3961" max="4205" width="9.140625" style="8"/>
    <col min="4206" max="4206" width="4.7109375" style="8" customWidth="1"/>
    <col min="4207" max="4207" width="25.7109375" style="8" customWidth="1"/>
    <col min="4208" max="4208" width="14.7109375" style="8" customWidth="1"/>
    <col min="4209" max="4209" width="15" style="8" customWidth="1"/>
    <col min="4210" max="4210" width="14.85546875" style="8" customWidth="1"/>
    <col min="4211" max="4211" width="12.28515625" style="8" customWidth="1"/>
    <col min="4212" max="4212" width="14.42578125" style="8" customWidth="1"/>
    <col min="4213" max="4213" width="40.28515625" style="8" customWidth="1"/>
    <col min="4214" max="4214" width="10.7109375" style="8" customWidth="1"/>
    <col min="4215" max="4215" width="11.5703125" style="8" customWidth="1"/>
    <col min="4216" max="4216" width="13.5703125" style="8" customWidth="1"/>
    <col min="4217" max="4461" width="9.140625" style="8"/>
    <col min="4462" max="4462" width="4.7109375" style="8" customWidth="1"/>
    <col min="4463" max="4463" width="25.7109375" style="8" customWidth="1"/>
    <col min="4464" max="4464" width="14.7109375" style="8" customWidth="1"/>
    <col min="4465" max="4465" width="15" style="8" customWidth="1"/>
    <col min="4466" max="4466" width="14.85546875" style="8" customWidth="1"/>
    <col min="4467" max="4467" width="12.28515625" style="8" customWidth="1"/>
    <col min="4468" max="4468" width="14.42578125" style="8" customWidth="1"/>
    <col min="4469" max="4469" width="40.28515625" style="8" customWidth="1"/>
    <col min="4470" max="4470" width="10.7109375" style="8" customWidth="1"/>
    <col min="4471" max="4471" width="11.5703125" style="8" customWidth="1"/>
    <col min="4472" max="4472" width="13.5703125" style="8" customWidth="1"/>
    <col min="4473" max="4717" width="9.140625" style="8"/>
    <col min="4718" max="4718" width="4.7109375" style="8" customWidth="1"/>
    <col min="4719" max="4719" width="25.7109375" style="8" customWidth="1"/>
    <col min="4720" max="4720" width="14.7109375" style="8" customWidth="1"/>
    <col min="4721" max="4721" width="15" style="8" customWidth="1"/>
    <col min="4722" max="4722" width="14.85546875" style="8" customWidth="1"/>
    <col min="4723" max="4723" width="12.28515625" style="8" customWidth="1"/>
    <col min="4724" max="4724" width="14.42578125" style="8" customWidth="1"/>
    <col min="4725" max="4725" width="40.28515625" style="8" customWidth="1"/>
    <col min="4726" max="4726" width="10.7109375" style="8" customWidth="1"/>
    <col min="4727" max="4727" width="11.5703125" style="8" customWidth="1"/>
    <col min="4728" max="4728" width="13.5703125" style="8" customWidth="1"/>
    <col min="4729" max="4973" width="9.140625" style="8"/>
    <col min="4974" max="4974" width="4.7109375" style="8" customWidth="1"/>
    <col min="4975" max="4975" width="25.7109375" style="8" customWidth="1"/>
    <col min="4976" max="4976" width="14.7109375" style="8" customWidth="1"/>
    <col min="4977" max="4977" width="15" style="8" customWidth="1"/>
    <col min="4978" max="4978" width="14.85546875" style="8" customWidth="1"/>
    <col min="4979" max="4979" width="12.28515625" style="8" customWidth="1"/>
    <col min="4980" max="4980" width="14.42578125" style="8" customWidth="1"/>
    <col min="4981" max="4981" width="40.28515625" style="8" customWidth="1"/>
    <col min="4982" max="4982" width="10.7109375" style="8" customWidth="1"/>
    <col min="4983" max="4983" width="11.5703125" style="8" customWidth="1"/>
    <col min="4984" max="4984" width="13.5703125" style="8" customWidth="1"/>
    <col min="4985" max="5229" width="9.140625" style="8"/>
    <col min="5230" max="5230" width="4.7109375" style="8" customWidth="1"/>
    <col min="5231" max="5231" width="25.7109375" style="8" customWidth="1"/>
    <col min="5232" max="5232" width="14.7109375" style="8" customWidth="1"/>
    <col min="5233" max="5233" width="15" style="8" customWidth="1"/>
    <col min="5234" max="5234" width="14.85546875" style="8" customWidth="1"/>
    <col min="5235" max="5235" width="12.28515625" style="8" customWidth="1"/>
    <col min="5236" max="5236" width="14.42578125" style="8" customWidth="1"/>
    <col min="5237" max="5237" width="40.28515625" style="8" customWidth="1"/>
    <col min="5238" max="5238" width="10.7109375" style="8" customWidth="1"/>
    <col min="5239" max="5239" width="11.5703125" style="8" customWidth="1"/>
    <col min="5240" max="5240" width="13.5703125" style="8" customWidth="1"/>
    <col min="5241" max="5485" width="9.140625" style="8"/>
    <col min="5486" max="5486" width="4.7109375" style="8" customWidth="1"/>
    <col min="5487" max="5487" width="25.7109375" style="8" customWidth="1"/>
    <col min="5488" max="5488" width="14.7109375" style="8" customWidth="1"/>
    <col min="5489" max="5489" width="15" style="8" customWidth="1"/>
    <col min="5490" max="5490" width="14.85546875" style="8" customWidth="1"/>
    <col min="5491" max="5491" width="12.28515625" style="8" customWidth="1"/>
    <col min="5492" max="5492" width="14.42578125" style="8" customWidth="1"/>
    <col min="5493" max="5493" width="40.28515625" style="8" customWidth="1"/>
    <col min="5494" max="5494" width="10.7109375" style="8" customWidth="1"/>
    <col min="5495" max="5495" width="11.5703125" style="8" customWidth="1"/>
    <col min="5496" max="5496" width="13.5703125" style="8" customWidth="1"/>
    <col min="5497" max="5741" width="9.140625" style="8"/>
    <col min="5742" max="5742" width="4.7109375" style="8" customWidth="1"/>
    <col min="5743" max="5743" width="25.7109375" style="8" customWidth="1"/>
    <col min="5744" max="5744" width="14.7109375" style="8" customWidth="1"/>
    <col min="5745" max="5745" width="15" style="8" customWidth="1"/>
    <col min="5746" max="5746" width="14.85546875" style="8" customWidth="1"/>
    <col min="5747" max="5747" width="12.28515625" style="8" customWidth="1"/>
    <col min="5748" max="5748" width="14.42578125" style="8" customWidth="1"/>
    <col min="5749" max="5749" width="40.28515625" style="8" customWidth="1"/>
    <col min="5750" max="5750" width="10.7109375" style="8" customWidth="1"/>
    <col min="5751" max="5751" width="11.5703125" style="8" customWidth="1"/>
    <col min="5752" max="5752" width="13.5703125" style="8" customWidth="1"/>
    <col min="5753" max="5997" width="9.140625" style="8"/>
    <col min="5998" max="5998" width="4.7109375" style="8" customWidth="1"/>
    <col min="5999" max="5999" width="25.7109375" style="8" customWidth="1"/>
    <col min="6000" max="6000" width="14.7109375" style="8" customWidth="1"/>
    <col min="6001" max="6001" width="15" style="8" customWidth="1"/>
    <col min="6002" max="6002" width="14.85546875" style="8" customWidth="1"/>
    <col min="6003" max="6003" width="12.28515625" style="8" customWidth="1"/>
    <col min="6004" max="6004" width="14.42578125" style="8" customWidth="1"/>
    <col min="6005" max="6005" width="40.28515625" style="8" customWidth="1"/>
    <col min="6006" max="6006" width="10.7109375" style="8" customWidth="1"/>
    <col min="6007" max="6007" width="11.5703125" style="8" customWidth="1"/>
    <col min="6008" max="6008" width="13.5703125" style="8" customWidth="1"/>
    <col min="6009" max="6253" width="9.140625" style="8"/>
    <col min="6254" max="6254" width="4.7109375" style="8" customWidth="1"/>
    <col min="6255" max="6255" width="25.7109375" style="8" customWidth="1"/>
    <col min="6256" max="6256" width="14.7109375" style="8" customWidth="1"/>
    <col min="6257" max="6257" width="15" style="8" customWidth="1"/>
    <col min="6258" max="6258" width="14.85546875" style="8" customWidth="1"/>
    <col min="6259" max="6259" width="12.28515625" style="8" customWidth="1"/>
    <col min="6260" max="6260" width="14.42578125" style="8" customWidth="1"/>
    <col min="6261" max="6261" width="40.28515625" style="8" customWidth="1"/>
    <col min="6262" max="6262" width="10.7109375" style="8" customWidth="1"/>
    <col min="6263" max="6263" width="11.5703125" style="8" customWidth="1"/>
    <col min="6264" max="6264" width="13.5703125" style="8" customWidth="1"/>
    <col min="6265" max="6509" width="9.140625" style="8"/>
    <col min="6510" max="6510" width="4.7109375" style="8" customWidth="1"/>
    <col min="6511" max="6511" width="25.7109375" style="8" customWidth="1"/>
    <col min="6512" max="6512" width="14.7109375" style="8" customWidth="1"/>
    <col min="6513" max="6513" width="15" style="8" customWidth="1"/>
    <col min="6514" max="6514" width="14.85546875" style="8" customWidth="1"/>
    <col min="6515" max="6515" width="12.28515625" style="8" customWidth="1"/>
    <col min="6516" max="6516" width="14.42578125" style="8" customWidth="1"/>
    <col min="6517" max="6517" width="40.28515625" style="8" customWidth="1"/>
    <col min="6518" max="6518" width="10.7109375" style="8" customWidth="1"/>
    <col min="6519" max="6519" width="11.5703125" style="8" customWidth="1"/>
    <col min="6520" max="6520" width="13.5703125" style="8" customWidth="1"/>
    <col min="6521" max="6765" width="9.140625" style="8"/>
    <col min="6766" max="6766" width="4.7109375" style="8" customWidth="1"/>
    <col min="6767" max="6767" width="25.7109375" style="8" customWidth="1"/>
    <col min="6768" max="6768" width="14.7109375" style="8" customWidth="1"/>
    <col min="6769" max="6769" width="15" style="8" customWidth="1"/>
    <col min="6770" max="6770" width="14.85546875" style="8" customWidth="1"/>
    <col min="6771" max="6771" width="12.28515625" style="8" customWidth="1"/>
    <col min="6772" max="6772" width="14.42578125" style="8" customWidth="1"/>
    <col min="6773" max="6773" width="40.28515625" style="8" customWidth="1"/>
    <col min="6774" max="6774" width="10.7109375" style="8" customWidth="1"/>
    <col min="6775" max="6775" width="11.5703125" style="8" customWidth="1"/>
    <col min="6776" max="6776" width="13.5703125" style="8" customWidth="1"/>
    <col min="6777" max="7021" width="9.140625" style="8"/>
    <col min="7022" max="7022" width="4.7109375" style="8" customWidth="1"/>
    <col min="7023" max="7023" width="25.7109375" style="8" customWidth="1"/>
    <col min="7024" max="7024" width="14.7109375" style="8" customWidth="1"/>
    <col min="7025" max="7025" width="15" style="8" customWidth="1"/>
    <col min="7026" max="7026" width="14.85546875" style="8" customWidth="1"/>
    <col min="7027" max="7027" width="12.28515625" style="8" customWidth="1"/>
    <col min="7028" max="7028" width="14.42578125" style="8" customWidth="1"/>
    <col min="7029" max="7029" width="40.28515625" style="8" customWidth="1"/>
    <col min="7030" max="7030" width="10.7109375" style="8" customWidth="1"/>
    <col min="7031" max="7031" width="11.5703125" style="8" customWidth="1"/>
    <col min="7032" max="7032" width="13.5703125" style="8" customWidth="1"/>
    <col min="7033" max="7277" width="9.140625" style="8"/>
    <col min="7278" max="7278" width="4.7109375" style="8" customWidth="1"/>
    <col min="7279" max="7279" width="25.7109375" style="8" customWidth="1"/>
    <col min="7280" max="7280" width="14.7109375" style="8" customWidth="1"/>
    <col min="7281" max="7281" width="15" style="8" customWidth="1"/>
    <col min="7282" max="7282" width="14.85546875" style="8" customWidth="1"/>
    <col min="7283" max="7283" width="12.28515625" style="8" customWidth="1"/>
    <col min="7284" max="7284" width="14.42578125" style="8" customWidth="1"/>
    <col min="7285" max="7285" width="40.28515625" style="8" customWidth="1"/>
    <col min="7286" max="7286" width="10.7109375" style="8" customWidth="1"/>
    <col min="7287" max="7287" width="11.5703125" style="8" customWidth="1"/>
    <col min="7288" max="7288" width="13.5703125" style="8" customWidth="1"/>
    <col min="7289" max="7533" width="9.140625" style="8"/>
    <col min="7534" max="7534" width="4.7109375" style="8" customWidth="1"/>
    <col min="7535" max="7535" width="25.7109375" style="8" customWidth="1"/>
    <col min="7536" max="7536" width="14.7109375" style="8" customWidth="1"/>
    <col min="7537" max="7537" width="15" style="8" customWidth="1"/>
    <col min="7538" max="7538" width="14.85546875" style="8" customWidth="1"/>
    <col min="7539" max="7539" width="12.28515625" style="8" customWidth="1"/>
    <col min="7540" max="7540" width="14.42578125" style="8" customWidth="1"/>
    <col min="7541" max="7541" width="40.28515625" style="8" customWidth="1"/>
    <col min="7542" max="7542" width="10.7109375" style="8" customWidth="1"/>
    <col min="7543" max="7543" width="11.5703125" style="8" customWidth="1"/>
    <col min="7544" max="7544" width="13.5703125" style="8" customWidth="1"/>
    <col min="7545" max="7789" width="9.140625" style="8"/>
    <col min="7790" max="7790" width="4.7109375" style="8" customWidth="1"/>
    <col min="7791" max="7791" width="25.7109375" style="8" customWidth="1"/>
    <col min="7792" max="7792" width="14.7109375" style="8" customWidth="1"/>
    <col min="7793" max="7793" width="15" style="8" customWidth="1"/>
    <col min="7794" max="7794" width="14.85546875" style="8" customWidth="1"/>
    <col min="7795" max="7795" width="12.28515625" style="8" customWidth="1"/>
    <col min="7796" max="7796" width="14.42578125" style="8" customWidth="1"/>
    <col min="7797" max="7797" width="40.28515625" style="8" customWidth="1"/>
    <col min="7798" max="7798" width="10.7109375" style="8" customWidth="1"/>
    <col min="7799" max="7799" width="11.5703125" style="8" customWidth="1"/>
    <col min="7800" max="7800" width="13.5703125" style="8" customWidth="1"/>
    <col min="7801" max="8045" width="9.140625" style="8"/>
    <col min="8046" max="8046" width="4.7109375" style="8" customWidth="1"/>
    <col min="8047" max="8047" width="25.7109375" style="8" customWidth="1"/>
    <col min="8048" max="8048" width="14.7109375" style="8" customWidth="1"/>
    <col min="8049" max="8049" width="15" style="8" customWidth="1"/>
    <col min="8050" max="8050" width="14.85546875" style="8" customWidth="1"/>
    <col min="8051" max="8051" width="12.28515625" style="8" customWidth="1"/>
    <col min="8052" max="8052" width="14.42578125" style="8" customWidth="1"/>
    <col min="8053" max="8053" width="40.28515625" style="8" customWidth="1"/>
    <col min="8054" max="8054" width="10.7109375" style="8" customWidth="1"/>
    <col min="8055" max="8055" width="11.5703125" style="8" customWidth="1"/>
    <col min="8056" max="8056" width="13.5703125" style="8" customWidth="1"/>
    <col min="8057" max="8301" width="9.140625" style="8"/>
    <col min="8302" max="8302" width="4.7109375" style="8" customWidth="1"/>
    <col min="8303" max="8303" width="25.7109375" style="8" customWidth="1"/>
    <col min="8304" max="8304" width="14.7109375" style="8" customWidth="1"/>
    <col min="8305" max="8305" width="15" style="8" customWidth="1"/>
    <col min="8306" max="8306" width="14.85546875" style="8" customWidth="1"/>
    <col min="8307" max="8307" width="12.28515625" style="8" customWidth="1"/>
    <col min="8308" max="8308" width="14.42578125" style="8" customWidth="1"/>
    <col min="8309" max="8309" width="40.28515625" style="8" customWidth="1"/>
    <col min="8310" max="8310" width="10.7109375" style="8" customWidth="1"/>
    <col min="8311" max="8311" width="11.5703125" style="8" customWidth="1"/>
    <col min="8312" max="8312" width="13.5703125" style="8" customWidth="1"/>
    <col min="8313" max="8557" width="9.140625" style="8"/>
    <col min="8558" max="8558" width="4.7109375" style="8" customWidth="1"/>
    <col min="8559" max="8559" width="25.7109375" style="8" customWidth="1"/>
    <col min="8560" max="8560" width="14.7109375" style="8" customWidth="1"/>
    <col min="8561" max="8561" width="15" style="8" customWidth="1"/>
    <col min="8562" max="8562" width="14.85546875" style="8" customWidth="1"/>
    <col min="8563" max="8563" width="12.28515625" style="8" customWidth="1"/>
    <col min="8564" max="8564" width="14.42578125" style="8" customWidth="1"/>
    <col min="8565" max="8565" width="40.28515625" style="8" customWidth="1"/>
    <col min="8566" max="8566" width="10.7109375" style="8" customWidth="1"/>
    <col min="8567" max="8567" width="11.5703125" style="8" customWidth="1"/>
    <col min="8568" max="8568" width="13.5703125" style="8" customWidth="1"/>
    <col min="8569" max="8813" width="9.140625" style="8"/>
    <col min="8814" max="8814" width="4.7109375" style="8" customWidth="1"/>
    <col min="8815" max="8815" width="25.7109375" style="8" customWidth="1"/>
    <col min="8816" max="8816" width="14.7109375" style="8" customWidth="1"/>
    <col min="8817" max="8817" width="15" style="8" customWidth="1"/>
    <col min="8818" max="8818" width="14.85546875" style="8" customWidth="1"/>
    <col min="8819" max="8819" width="12.28515625" style="8" customWidth="1"/>
    <col min="8820" max="8820" width="14.42578125" style="8" customWidth="1"/>
    <col min="8821" max="8821" width="40.28515625" style="8" customWidth="1"/>
    <col min="8822" max="8822" width="10.7109375" style="8" customWidth="1"/>
    <col min="8823" max="8823" width="11.5703125" style="8" customWidth="1"/>
    <col min="8824" max="8824" width="13.5703125" style="8" customWidth="1"/>
    <col min="8825" max="9069" width="9.140625" style="8"/>
    <col min="9070" max="9070" width="4.7109375" style="8" customWidth="1"/>
    <col min="9071" max="9071" width="25.7109375" style="8" customWidth="1"/>
    <col min="9072" max="9072" width="14.7109375" style="8" customWidth="1"/>
    <col min="9073" max="9073" width="15" style="8" customWidth="1"/>
    <col min="9074" max="9074" width="14.85546875" style="8" customWidth="1"/>
    <col min="9075" max="9075" width="12.28515625" style="8" customWidth="1"/>
    <col min="9076" max="9076" width="14.42578125" style="8" customWidth="1"/>
    <col min="9077" max="9077" width="40.28515625" style="8" customWidth="1"/>
    <col min="9078" max="9078" width="10.7109375" style="8" customWidth="1"/>
    <col min="9079" max="9079" width="11.5703125" style="8" customWidth="1"/>
    <col min="9080" max="9080" width="13.5703125" style="8" customWidth="1"/>
    <col min="9081" max="9325" width="9.140625" style="8"/>
    <col min="9326" max="9326" width="4.7109375" style="8" customWidth="1"/>
    <col min="9327" max="9327" width="25.7109375" style="8" customWidth="1"/>
    <col min="9328" max="9328" width="14.7109375" style="8" customWidth="1"/>
    <col min="9329" max="9329" width="15" style="8" customWidth="1"/>
    <col min="9330" max="9330" width="14.85546875" style="8" customWidth="1"/>
    <col min="9331" max="9331" width="12.28515625" style="8" customWidth="1"/>
    <col min="9332" max="9332" width="14.42578125" style="8" customWidth="1"/>
    <col min="9333" max="9333" width="40.28515625" style="8" customWidth="1"/>
    <col min="9334" max="9334" width="10.7109375" style="8" customWidth="1"/>
    <col min="9335" max="9335" width="11.5703125" style="8" customWidth="1"/>
    <col min="9336" max="9336" width="13.5703125" style="8" customWidth="1"/>
    <col min="9337" max="9581" width="9.140625" style="8"/>
    <col min="9582" max="9582" width="4.7109375" style="8" customWidth="1"/>
    <col min="9583" max="9583" width="25.7109375" style="8" customWidth="1"/>
    <col min="9584" max="9584" width="14.7109375" style="8" customWidth="1"/>
    <col min="9585" max="9585" width="15" style="8" customWidth="1"/>
    <col min="9586" max="9586" width="14.85546875" style="8" customWidth="1"/>
    <col min="9587" max="9587" width="12.28515625" style="8" customWidth="1"/>
    <col min="9588" max="9588" width="14.42578125" style="8" customWidth="1"/>
    <col min="9589" max="9589" width="40.28515625" style="8" customWidth="1"/>
    <col min="9590" max="9590" width="10.7109375" style="8" customWidth="1"/>
    <col min="9591" max="9591" width="11.5703125" style="8" customWidth="1"/>
    <col min="9592" max="9592" width="13.5703125" style="8" customWidth="1"/>
    <col min="9593" max="9837" width="9.140625" style="8"/>
    <col min="9838" max="9838" width="4.7109375" style="8" customWidth="1"/>
    <col min="9839" max="9839" width="25.7109375" style="8" customWidth="1"/>
    <col min="9840" max="9840" width="14.7109375" style="8" customWidth="1"/>
    <col min="9841" max="9841" width="15" style="8" customWidth="1"/>
    <col min="9842" max="9842" width="14.85546875" style="8" customWidth="1"/>
    <col min="9843" max="9843" width="12.28515625" style="8" customWidth="1"/>
    <col min="9844" max="9844" width="14.42578125" style="8" customWidth="1"/>
    <col min="9845" max="9845" width="40.28515625" style="8" customWidth="1"/>
    <col min="9846" max="9846" width="10.7109375" style="8" customWidth="1"/>
    <col min="9847" max="9847" width="11.5703125" style="8" customWidth="1"/>
    <col min="9848" max="9848" width="13.5703125" style="8" customWidth="1"/>
    <col min="9849" max="10093" width="9.140625" style="8"/>
    <col min="10094" max="10094" width="4.7109375" style="8" customWidth="1"/>
    <col min="10095" max="10095" width="25.7109375" style="8" customWidth="1"/>
    <col min="10096" max="10096" width="14.7109375" style="8" customWidth="1"/>
    <col min="10097" max="10097" width="15" style="8" customWidth="1"/>
    <col min="10098" max="10098" width="14.85546875" style="8" customWidth="1"/>
    <col min="10099" max="10099" width="12.28515625" style="8" customWidth="1"/>
    <col min="10100" max="10100" width="14.42578125" style="8" customWidth="1"/>
    <col min="10101" max="10101" width="40.28515625" style="8" customWidth="1"/>
    <col min="10102" max="10102" width="10.7109375" style="8" customWidth="1"/>
    <col min="10103" max="10103" width="11.5703125" style="8" customWidth="1"/>
    <col min="10104" max="10104" width="13.5703125" style="8" customWidth="1"/>
    <col min="10105" max="10349" width="9.140625" style="8"/>
    <col min="10350" max="10350" width="4.7109375" style="8" customWidth="1"/>
    <col min="10351" max="10351" width="25.7109375" style="8" customWidth="1"/>
    <col min="10352" max="10352" width="14.7109375" style="8" customWidth="1"/>
    <col min="10353" max="10353" width="15" style="8" customWidth="1"/>
    <col min="10354" max="10354" width="14.85546875" style="8" customWidth="1"/>
    <col min="10355" max="10355" width="12.28515625" style="8" customWidth="1"/>
    <col min="10356" max="10356" width="14.42578125" style="8" customWidth="1"/>
    <col min="10357" max="10357" width="40.28515625" style="8" customWidth="1"/>
    <col min="10358" max="10358" width="10.7109375" style="8" customWidth="1"/>
    <col min="10359" max="10359" width="11.5703125" style="8" customWidth="1"/>
    <col min="10360" max="10360" width="13.5703125" style="8" customWidth="1"/>
    <col min="10361" max="10605" width="9.140625" style="8"/>
    <col min="10606" max="10606" width="4.7109375" style="8" customWidth="1"/>
    <col min="10607" max="10607" width="25.7109375" style="8" customWidth="1"/>
    <col min="10608" max="10608" width="14.7109375" style="8" customWidth="1"/>
    <col min="10609" max="10609" width="15" style="8" customWidth="1"/>
    <col min="10610" max="10610" width="14.85546875" style="8" customWidth="1"/>
    <col min="10611" max="10611" width="12.28515625" style="8" customWidth="1"/>
    <col min="10612" max="10612" width="14.42578125" style="8" customWidth="1"/>
    <col min="10613" max="10613" width="40.28515625" style="8" customWidth="1"/>
    <col min="10614" max="10614" width="10.7109375" style="8" customWidth="1"/>
    <col min="10615" max="10615" width="11.5703125" style="8" customWidth="1"/>
    <col min="10616" max="10616" width="13.5703125" style="8" customWidth="1"/>
    <col min="10617" max="10861" width="9.140625" style="8"/>
    <col min="10862" max="10862" width="4.7109375" style="8" customWidth="1"/>
    <col min="10863" max="10863" width="25.7109375" style="8" customWidth="1"/>
    <col min="10864" max="10864" width="14.7109375" style="8" customWidth="1"/>
    <col min="10865" max="10865" width="15" style="8" customWidth="1"/>
    <col min="10866" max="10866" width="14.85546875" style="8" customWidth="1"/>
    <col min="10867" max="10867" width="12.28515625" style="8" customWidth="1"/>
    <col min="10868" max="10868" width="14.42578125" style="8" customWidth="1"/>
    <col min="10869" max="10869" width="40.28515625" style="8" customWidth="1"/>
    <col min="10870" max="10870" width="10.7109375" style="8" customWidth="1"/>
    <col min="10871" max="10871" width="11.5703125" style="8" customWidth="1"/>
    <col min="10872" max="10872" width="13.5703125" style="8" customWidth="1"/>
    <col min="10873" max="11117" width="9.140625" style="8"/>
    <col min="11118" max="11118" width="4.7109375" style="8" customWidth="1"/>
    <col min="11119" max="11119" width="25.7109375" style="8" customWidth="1"/>
    <col min="11120" max="11120" width="14.7109375" style="8" customWidth="1"/>
    <col min="11121" max="11121" width="15" style="8" customWidth="1"/>
    <col min="11122" max="11122" width="14.85546875" style="8" customWidth="1"/>
    <col min="11123" max="11123" width="12.28515625" style="8" customWidth="1"/>
    <col min="11124" max="11124" width="14.42578125" style="8" customWidth="1"/>
    <col min="11125" max="11125" width="40.28515625" style="8" customWidth="1"/>
    <col min="11126" max="11126" width="10.7109375" style="8" customWidth="1"/>
    <col min="11127" max="11127" width="11.5703125" style="8" customWidth="1"/>
    <col min="11128" max="11128" width="13.5703125" style="8" customWidth="1"/>
    <col min="11129" max="11373" width="9.140625" style="8"/>
    <col min="11374" max="11374" width="4.7109375" style="8" customWidth="1"/>
    <col min="11375" max="11375" width="25.7109375" style="8" customWidth="1"/>
    <col min="11376" max="11376" width="14.7109375" style="8" customWidth="1"/>
    <col min="11377" max="11377" width="15" style="8" customWidth="1"/>
    <col min="11378" max="11378" width="14.85546875" style="8" customWidth="1"/>
    <col min="11379" max="11379" width="12.28515625" style="8" customWidth="1"/>
    <col min="11380" max="11380" width="14.42578125" style="8" customWidth="1"/>
    <col min="11381" max="11381" width="40.28515625" style="8" customWidth="1"/>
    <col min="11382" max="11382" width="10.7109375" style="8" customWidth="1"/>
    <col min="11383" max="11383" width="11.5703125" style="8" customWidth="1"/>
    <col min="11384" max="11384" width="13.5703125" style="8" customWidth="1"/>
    <col min="11385" max="11629" width="9.140625" style="8"/>
    <col min="11630" max="11630" width="4.7109375" style="8" customWidth="1"/>
    <col min="11631" max="11631" width="25.7109375" style="8" customWidth="1"/>
    <col min="11632" max="11632" width="14.7109375" style="8" customWidth="1"/>
    <col min="11633" max="11633" width="15" style="8" customWidth="1"/>
    <col min="11634" max="11634" width="14.85546875" style="8" customWidth="1"/>
    <col min="11635" max="11635" width="12.28515625" style="8" customWidth="1"/>
    <col min="11636" max="11636" width="14.42578125" style="8" customWidth="1"/>
    <col min="11637" max="11637" width="40.28515625" style="8" customWidth="1"/>
    <col min="11638" max="11638" width="10.7109375" style="8" customWidth="1"/>
    <col min="11639" max="11639" width="11.5703125" style="8" customWidth="1"/>
    <col min="11640" max="11640" width="13.5703125" style="8" customWidth="1"/>
    <col min="11641" max="11885" width="9.140625" style="8"/>
    <col min="11886" max="11886" width="4.7109375" style="8" customWidth="1"/>
    <col min="11887" max="11887" width="25.7109375" style="8" customWidth="1"/>
    <col min="11888" max="11888" width="14.7109375" style="8" customWidth="1"/>
    <col min="11889" max="11889" width="15" style="8" customWidth="1"/>
    <col min="11890" max="11890" width="14.85546875" style="8" customWidth="1"/>
    <col min="11891" max="11891" width="12.28515625" style="8" customWidth="1"/>
    <col min="11892" max="11892" width="14.42578125" style="8" customWidth="1"/>
    <col min="11893" max="11893" width="40.28515625" style="8" customWidth="1"/>
    <col min="11894" max="11894" width="10.7109375" style="8" customWidth="1"/>
    <col min="11895" max="11895" width="11.5703125" style="8" customWidth="1"/>
    <col min="11896" max="11896" width="13.5703125" style="8" customWidth="1"/>
    <col min="11897" max="12141" width="9.140625" style="8"/>
    <col min="12142" max="12142" width="4.7109375" style="8" customWidth="1"/>
    <col min="12143" max="12143" width="25.7109375" style="8" customWidth="1"/>
    <col min="12144" max="12144" width="14.7109375" style="8" customWidth="1"/>
    <col min="12145" max="12145" width="15" style="8" customWidth="1"/>
    <col min="12146" max="12146" width="14.85546875" style="8" customWidth="1"/>
    <col min="12147" max="12147" width="12.28515625" style="8" customWidth="1"/>
    <col min="12148" max="12148" width="14.42578125" style="8" customWidth="1"/>
    <col min="12149" max="12149" width="40.28515625" style="8" customWidth="1"/>
    <col min="12150" max="12150" width="10.7109375" style="8" customWidth="1"/>
    <col min="12151" max="12151" width="11.5703125" style="8" customWidth="1"/>
    <col min="12152" max="12152" width="13.5703125" style="8" customWidth="1"/>
    <col min="12153" max="12397" width="9.140625" style="8"/>
    <col min="12398" max="12398" width="4.7109375" style="8" customWidth="1"/>
    <col min="12399" max="12399" width="25.7109375" style="8" customWidth="1"/>
    <col min="12400" max="12400" width="14.7109375" style="8" customWidth="1"/>
    <col min="12401" max="12401" width="15" style="8" customWidth="1"/>
    <col min="12402" max="12402" width="14.85546875" style="8" customWidth="1"/>
    <col min="12403" max="12403" width="12.28515625" style="8" customWidth="1"/>
    <col min="12404" max="12404" width="14.42578125" style="8" customWidth="1"/>
    <col min="12405" max="12405" width="40.28515625" style="8" customWidth="1"/>
    <col min="12406" max="12406" width="10.7109375" style="8" customWidth="1"/>
    <col min="12407" max="12407" width="11.5703125" style="8" customWidth="1"/>
    <col min="12408" max="12408" width="13.5703125" style="8" customWidth="1"/>
    <col min="12409" max="12653" width="9.140625" style="8"/>
    <col min="12654" max="12654" width="4.7109375" style="8" customWidth="1"/>
    <col min="12655" max="12655" width="25.7109375" style="8" customWidth="1"/>
    <col min="12656" max="12656" width="14.7109375" style="8" customWidth="1"/>
    <col min="12657" max="12657" width="15" style="8" customWidth="1"/>
    <col min="12658" max="12658" width="14.85546875" style="8" customWidth="1"/>
    <col min="12659" max="12659" width="12.28515625" style="8" customWidth="1"/>
    <col min="12660" max="12660" width="14.42578125" style="8" customWidth="1"/>
    <col min="12661" max="12661" width="40.28515625" style="8" customWidth="1"/>
    <col min="12662" max="12662" width="10.7109375" style="8" customWidth="1"/>
    <col min="12663" max="12663" width="11.5703125" style="8" customWidth="1"/>
    <col min="12664" max="12664" width="13.5703125" style="8" customWidth="1"/>
    <col min="12665" max="12909" width="9.140625" style="8"/>
    <col min="12910" max="12910" width="4.7109375" style="8" customWidth="1"/>
    <col min="12911" max="12911" width="25.7109375" style="8" customWidth="1"/>
    <col min="12912" max="12912" width="14.7109375" style="8" customWidth="1"/>
    <col min="12913" max="12913" width="15" style="8" customWidth="1"/>
    <col min="12914" max="12914" width="14.85546875" style="8" customWidth="1"/>
    <col min="12915" max="12915" width="12.28515625" style="8" customWidth="1"/>
    <col min="12916" max="12916" width="14.42578125" style="8" customWidth="1"/>
    <col min="12917" max="12917" width="40.28515625" style="8" customWidth="1"/>
    <col min="12918" max="12918" width="10.7109375" style="8" customWidth="1"/>
    <col min="12919" max="12919" width="11.5703125" style="8" customWidth="1"/>
    <col min="12920" max="12920" width="13.5703125" style="8" customWidth="1"/>
    <col min="12921" max="13165" width="9.140625" style="8"/>
    <col min="13166" max="13166" width="4.7109375" style="8" customWidth="1"/>
    <col min="13167" max="13167" width="25.7109375" style="8" customWidth="1"/>
    <col min="13168" max="13168" width="14.7109375" style="8" customWidth="1"/>
    <col min="13169" max="13169" width="15" style="8" customWidth="1"/>
    <col min="13170" max="13170" width="14.85546875" style="8" customWidth="1"/>
    <col min="13171" max="13171" width="12.28515625" style="8" customWidth="1"/>
    <col min="13172" max="13172" width="14.42578125" style="8" customWidth="1"/>
    <col min="13173" max="13173" width="40.28515625" style="8" customWidth="1"/>
    <col min="13174" max="13174" width="10.7109375" style="8" customWidth="1"/>
    <col min="13175" max="13175" width="11.5703125" style="8" customWidth="1"/>
    <col min="13176" max="13176" width="13.5703125" style="8" customWidth="1"/>
    <col min="13177" max="13421" width="9.140625" style="8"/>
    <col min="13422" max="13422" width="4.7109375" style="8" customWidth="1"/>
    <col min="13423" max="13423" width="25.7109375" style="8" customWidth="1"/>
    <col min="13424" max="13424" width="14.7109375" style="8" customWidth="1"/>
    <col min="13425" max="13425" width="15" style="8" customWidth="1"/>
    <col min="13426" max="13426" width="14.85546875" style="8" customWidth="1"/>
    <col min="13427" max="13427" width="12.28515625" style="8" customWidth="1"/>
    <col min="13428" max="13428" width="14.42578125" style="8" customWidth="1"/>
    <col min="13429" max="13429" width="40.28515625" style="8" customWidth="1"/>
    <col min="13430" max="13430" width="10.7109375" style="8" customWidth="1"/>
    <col min="13431" max="13431" width="11.5703125" style="8" customWidth="1"/>
    <col min="13432" max="13432" width="13.5703125" style="8" customWidth="1"/>
    <col min="13433" max="13677" width="9.140625" style="8"/>
    <col min="13678" max="13678" width="4.7109375" style="8" customWidth="1"/>
    <col min="13679" max="13679" width="25.7109375" style="8" customWidth="1"/>
    <col min="13680" max="13680" width="14.7109375" style="8" customWidth="1"/>
    <col min="13681" max="13681" width="15" style="8" customWidth="1"/>
    <col min="13682" max="13682" width="14.85546875" style="8" customWidth="1"/>
    <col min="13683" max="13683" width="12.28515625" style="8" customWidth="1"/>
    <col min="13684" max="13684" width="14.42578125" style="8" customWidth="1"/>
    <col min="13685" max="13685" width="40.28515625" style="8" customWidth="1"/>
    <col min="13686" max="13686" width="10.7109375" style="8" customWidth="1"/>
    <col min="13687" max="13687" width="11.5703125" style="8" customWidth="1"/>
    <col min="13688" max="13688" width="13.5703125" style="8" customWidth="1"/>
    <col min="13689" max="13933" width="9.140625" style="8"/>
    <col min="13934" max="13934" width="4.7109375" style="8" customWidth="1"/>
    <col min="13935" max="13935" width="25.7109375" style="8" customWidth="1"/>
    <col min="13936" max="13936" width="14.7109375" style="8" customWidth="1"/>
    <col min="13937" max="13937" width="15" style="8" customWidth="1"/>
    <col min="13938" max="13938" width="14.85546875" style="8" customWidth="1"/>
    <col min="13939" max="13939" width="12.28515625" style="8" customWidth="1"/>
    <col min="13940" max="13940" width="14.42578125" style="8" customWidth="1"/>
    <col min="13941" max="13941" width="40.28515625" style="8" customWidth="1"/>
    <col min="13942" max="13942" width="10.7109375" style="8" customWidth="1"/>
    <col min="13943" max="13943" width="11.5703125" style="8" customWidth="1"/>
    <col min="13944" max="13944" width="13.5703125" style="8" customWidth="1"/>
    <col min="13945" max="14189" width="9.140625" style="8"/>
    <col min="14190" max="14190" width="4.7109375" style="8" customWidth="1"/>
    <col min="14191" max="14191" width="25.7109375" style="8" customWidth="1"/>
    <col min="14192" max="14192" width="14.7109375" style="8" customWidth="1"/>
    <col min="14193" max="14193" width="15" style="8" customWidth="1"/>
    <col min="14194" max="14194" width="14.85546875" style="8" customWidth="1"/>
    <col min="14195" max="14195" width="12.28515625" style="8" customWidth="1"/>
    <col min="14196" max="14196" width="14.42578125" style="8" customWidth="1"/>
    <col min="14197" max="14197" width="40.28515625" style="8" customWidth="1"/>
    <col min="14198" max="14198" width="10.7109375" style="8" customWidth="1"/>
    <col min="14199" max="14199" width="11.5703125" style="8" customWidth="1"/>
    <col min="14200" max="14200" width="13.5703125" style="8" customWidth="1"/>
    <col min="14201" max="14445" width="9.140625" style="8"/>
    <col min="14446" max="14446" width="4.7109375" style="8" customWidth="1"/>
    <col min="14447" max="14447" width="25.7109375" style="8" customWidth="1"/>
    <col min="14448" max="14448" width="14.7109375" style="8" customWidth="1"/>
    <col min="14449" max="14449" width="15" style="8" customWidth="1"/>
    <col min="14450" max="14450" width="14.85546875" style="8" customWidth="1"/>
    <col min="14451" max="14451" width="12.28515625" style="8" customWidth="1"/>
    <col min="14452" max="14452" width="14.42578125" style="8" customWidth="1"/>
    <col min="14453" max="14453" width="40.28515625" style="8" customWidth="1"/>
    <col min="14454" max="14454" width="10.7109375" style="8" customWidth="1"/>
    <col min="14455" max="14455" width="11.5703125" style="8" customWidth="1"/>
    <col min="14456" max="14456" width="13.5703125" style="8" customWidth="1"/>
    <col min="14457" max="14701" width="9.140625" style="8"/>
    <col min="14702" max="14702" width="4.7109375" style="8" customWidth="1"/>
    <col min="14703" max="14703" width="25.7109375" style="8" customWidth="1"/>
    <col min="14704" max="14704" width="14.7109375" style="8" customWidth="1"/>
    <col min="14705" max="14705" width="15" style="8" customWidth="1"/>
    <col min="14706" max="14706" width="14.85546875" style="8" customWidth="1"/>
    <col min="14707" max="14707" width="12.28515625" style="8" customWidth="1"/>
    <col min="14708" max="14708" width="14.42578125" style="8" customWidth="1"/>
    <col min="14709" max="14709" width="40.28515625" style="8" customWidth="1"/>
    <col min="14710" max="14710" width="10.7109375" style="8" customWidth="1"/>
    <col min="14711" max="14711" width="11.5703125" style="8" customWidth="1"/>
    <col min="14712" max="14712" width="13.5703125" style="8" customWidth="1"/>
    <col min="14713" max="14957" width="9.140625" style="8"/>
    <col min="14958" max="14958" width="4.7109375" style="8" customWidth="1"/>
    <col min="14959" max="14959" width="25.7109375" style="8" customWidth="1"/>
    <col min="14960" max="14960" width="14.7109375" style="8" customWidth="1"/>
    <col min="14961" max="14961" width="15" style="8" customWidth="1"/>
    <col min="14962" max="14962" width="14.85546875" style="8" customWidth="1"/>
    <col min="14963" max="14963" width="12.28515625" style="8" customWidth="1"/>
    <col min="14964" max="14964" width="14.42578125" style="8" customWidth="1"/>
    <col min="14965" max="14965" width="40.28515625" style="8" customWidth="1"/>
    <col min="14966" max="14966" width="10.7109375" style="8" customWidth="1"/>
    <col min="14967" max="14967" width="11.5703125" style="8" customWidth="1"/>
    <col min="14968" max="14968" width="13.5703125" style="8" customWidth="1"/>
    <col min="14969" max="15213" width="9.140625" style="8"/>
    <col min="15214" max="15214" width="4.7109375" style="8" customWidth="1"/>
    <col min="15215" max="15215" width="25.7109375" style="8" customWidth="1"/>
    <col min="15216" max="15216" width="14.7109375" style="8" customWidth="1"/>
    <col min="15217" max="15217" width="15" style="8" customWidth="1"/>
    <col min="15218" max="15218" width="14.85546875" style="8" customWidth="1"/>
    <col min="15219" max="15219" width="12.28515625" style="8" customWidth="1"/>
    <col min="15220" max="15220" width="14.42578125" style="8" customWidth="1"/>
    <col min="15221" max="15221" width="40.28515625" style="8" customWidth="1"/>
    <col min="15222" max="15222" width="10.7109375" style="8" customWidth="1"/>
    <col min="15223" max="15223" width="11.5703125" style="8" customWidth="1"/>
    <col min="15224" max="15224" width="13.5703125" style="8" customWidth="1"/>
    <col min="15225" max="15469" width="9.140625" style="8"/>
    <col min="15470" max="15470" width="4.7109375" style="8" customWidth="1"/>
    <col min="15471" max="15471" width="25.7109375" style="8" customWidth="1"/>
    <col min="15472" max="15472" width="14.7109375" style="8" customWidth="1"/>
    <col min="15473" max="15473" width="15" style="8" customWidth="1"/>
    <col min="15474" max="15474" width="14.85546875" style="8" customWidth="1"/>
    <col min="15475" max="15475" width="12.28515625" style="8" customWidth="1"/>
    <col min="15476" max="15476" width="14.42578125" style="8" customWidth="1"/>
    <col min="15477" max="15477" width="40.28515625" style="8" customWidth="1"/>
    <col min="15478" max="15478" width="10.7109375" style="8" customWidth="1"/>
    <col min="15479" max="15479" width="11.5703125" style="8" customWidth="1"/>
    <col min="15480" max="15480" width="13.5703125" style="8" customWidth="1"/>
    <col min="15481" max="15725" width="9.140625" style="8"/>
    <col min="15726" max="15726" width="4.7109375" style="8" customWidth="1"/>
    <col min="15727" max="15727" width="25.7109375" style="8" customWidth="1"/>
    <col min="15728" max="15728" width="14.7109375" style="8" customWidth="1"/>
    <col min="15729" max="15729" width="15" style="8" customWidth="1"/>
    <col min="15730" max="15730" width="14.85546875" style="8" customWidth="1"/>
    <col min="15731" max="15731" width="12.28515625" style="8" customWidth="1"/>
    <col min="15732" max="15732" width="14.42578125" style="8" customWidth="1"/>
    <col min="15733" max="15733" width="40.28515625" style="8" customWidth="1"/>
    <col min="15734" max="15734" width="10.7109375" style="8" customWidth="1"/>
    <col min="15735" max="15735" width="11.5703125" style="8" customWidth="1"/>
    <col min="15736" max="15736" width="13.5703125" style="8" customWidth="1"/>
    <col min="15737" max="16384" width="9.140625" style="8"/>
  </cols>
  <sheetData>
    <row r="1" spans="1:7" x14ac:dyDescent="0.5">
      <c r="A1" s="93" t="s">
        <v>232</v>
      </c>
      <c r="B1" s="93"/>
      <c r="C1" s="93"/>
      <c r="D1" s="93"/>
      <c r="E1" s="93"/>
      <c r="F1" s="93"/>
      <c r="G1" s="93"/>
    </row>
    <row r="2" spans="1:7" s="9" customFormat="1" x14ac:dyDescent="0.5">
      <c r="A2" s="95" t="s">
        <v>161</v>
      </c>
      <c r="B2" s="94" t="s">
        <v>1</v>
      </c>
      <c r="C2" s="74" t="s">
        <v>229</v>
      </c>
      <c r="D2" s="96" t="s">
        <v>225</v>
      </c>
      <c r="E2" s="97" t="s">
        <v>230</v>
      </c>
      <c r="F2" s="98"/>
      <c r="G2" s="74" t="s">
        <v>228</v>
      </c>
    </row>
    <row r="3" spans="1:7" s="9" customFormat="1" x14ac:dyDescent="0.5">
      <c r="A3" s="95"/>
      <c r="B3" s="94"/>
      <c r="C3" s="74"/>
      <c r="D3" s="96"/>
      <c r="E3" s="15" t="s">
        <v>219</v>
      </c>
      <c r="F3" s="15" t="s">
        <v>231</v>
      </c>
      <c r="G3" s="74"/>
    </row>
    <row r="4" spans="1:7" x14ac:dyDescent="0.5">
      <c r="A4" s="12" t="s">
        <v>53</v>
      </c>
      <c r="B4" s="13" t="s">
        <v>54</v>
      </c>
      <c r="C4" s="15" t="s">
        <v>52</v>
      </c>
      <c r="D4" s="33"/>
      <c r="E4" s="20"/>
      <c r="F4" s="20"/>
      <c r="G4" s="20"/>
    </row>
    <row r="5" spans="1:7" x14ac:dyDescent="0.5">
      <c r="A5" s="12"/>
      <c r="B5" s="13" t="s">
        <v>55</v>
      </c>
      <c r="C5" s="27">
        <v>1672449</v>
      </c>
      <c r="D5" s="34">
        <v>1665275</v>
      </c>
      <c r="E5" s="28">
        <v>2000000</v>
      </c>
      <c r="F5" s="28">
        <v>2000000</v>
      </c>
      <c r="G5" s="28">
        <v>2200000</v>
      </c>
    </row>
    <row r="6" spans="1:7" x14ac:dyDescent="0.5">
      <c r="A6" s="12"/>
      <c r="B6" s="13" t="s">
        <v>56</v>
      </c>
      <c r="C6" s="27">
        <v>16973242</v>
      </c>
      <c r="D6" s="34">
        <v>16201268</v>
      </c>
      <c r="E6" s="28">
        <v>25000000</v>
      </c>
      <c r="F6" s="28">
        <v>25000000</v>
      </c>
      <c r="G6" s="28">
        <v>27500000</v>
      </c>
    </row>
    <row r="7" spans="1:7" x14ac:dyDescent="0.5">
      <c r="A7" s="12"/>
      <c r="B7" s="13" t="s">
        <v>57</v>
      </c>
      <c r="C7" s="27">
        <v>1121215</v>
      </c>
      <c r="D7" s="34">
        <v>628378</v>
      </c>
      <c r="E7" s="28">
        <v>2000000</v>
      </c>
      <c r="F7" s="28">
        <v>2000000</v>
      </c>
      <c r="G7" s="28">
        <v>2200000</v>
      </c>
    </row>
    <row r="8" spans="1:7" x14ac:dyDescent="0.5">
      <c r="A8" s="12"/>
      <c r="B8" s="13" t="s">
        <v>58</v>
      </c>
      <c r="C8" s="27">
        <v>11190414</v>
      </c>
      <c r="D8" s="34">
        <v>11886494</v>
      </c>
      <c r="E8" s="28">
        <v>17000000</v>
      </c>
      <c r="F8" s="28">
        <v>20000000</v>
      </c>
      <c r="G8" s="28">
        <v>18000000</v>
      </c>
    </row>
    <row r="9" spans="1:7" x14ac:dyDescent="0.5">
      <c r="A9" s="12"/>
      <c r="B9" s="13" t="s">
        <v>59</v>
      </c>
      <c r="C9" s="43">
        <f>SUM(C5:C8)</f>
        <v>30957320</v>
      </c>
      <c r="D9" s="44">
        <f>SUM(D5:D8)</f>
        <v>30381415</v>
      </c>
      <c r="E9" s="43">
        <f>SUM(E5:E8)</f>
        <v>46000000</v>
      </c>
      <c r="F9" s="43">
        <f>SUM(F5:F8)</f>
        <v>49000000</v>
      </c>
      <c r="G9" s="43">
        <f>SUM(G5:G8)</f>
        <v>49900000</v>
      </c>
    </row>
    <row r="10" spans="1:7" x14ac:dyDescent="0.5">
      <c r="A10" s="12" t="s">
        <v>60</v>
      </c>
      <c r="B10" s="13" t="s">
        <v>61</v>
      </c>
      <c r="C10" s="27">
        <v>0</v>
      </c>
      <c r="D10" s="34">
        <v>0</v>
      </c>
      <c r="E10" s="28">
        <v>0</v>
      </c>
      <c r="F10" s="28">
        <v>0</v>
      </c>
      <c r="G10" s="28">
        <v>0</v>
      </c>
    </row>
    <row r="11" spans="1:7" x14ac:dyDescent="0.5">
      <c r="A11" s="12"/>
      <c r="B11" s="13" t="s">
        <v>62</v>
      </c>
      <c r="C11" s="27">
        <v>0</v>
      </c>
      <c r="D11" s="34">
        <v>0</v>
      </c>
      <c r="E11" s="28">
        <v>0</v>
      </c>
      <c r="F11" s="28">
        <v>0</v>
      </c>
      <c r="G11" s="28">
        <v>0</v>
      </c>
    </row>
    <row r="12" spans="1:7" x14ac:dyDescent="0.5">
      <c r="A12" s="12"/>
      <c r="B12" s="13" t="s">
        <v>63</v>
      </c>
      <c r="C12" s="27">
        <v>0</v>
      </c>
      <c r="D12" s="34">
        <v>0</v>
      </c>
      <c r="E12" s="28">
        <v>0</v>
      </c>
      <c r="F12" s="28">
        <v>0</v>
      </c>
      <c r="G12" s="28">
        <v>0</v>
      </c>
    </row>
    <row r="13" spans="1:7" x14ac:dyDescent="0.5">
      <c r="A13" s="12"/>
      <c r="B13" s="13" t="s">
        <v>64</v>
      </c>
      <c r="C13" s="27">
        <v>8798050</v>
      </c>
      <c r="D13" s="34">
        <v>8244469</v>
      </c>
      <c r="E13" s="28">
        <v>12500000</v>
      </c>
      <c r="F13" s="28">
        <v>12500000</v>
      </c>
      <c r="G13" s="28">
        <v>13750000</v>
      </c>
    </row>
    <row r="14" spans="1:7" x14ac:dyDescent="0.5">
      <c r="A14" s="12"/>
      <c r="B14" s="13" t="s">
        <v>65</v>
      </c>
      <c r="C14" s="27">
        <v>1105236</v>
      </c>
      <c r="D14" s="34">
        <v>1119245</v>
      </c>
      <c r="E14" s="28">
        <v>1200000</v>
      </c>
      <c r="F14" s="28">
        <v>1200000</v>
      </c>
      <c r="G14" s="28">
        <v>1320000</v>
      </c>
    </row>
    <row r="15" spans="1:7" x14ac:dyDescent="0.5">
      <c r="A15" s="12"/>
      <c r="B15" s="13" t="s">
        <v>66</v>
      </c>
      <c r="C15" s="27">
        <v>2417364</v>
      </c>
      <c r="D15" s="34">
        <v>2392623</v>
      </c>
      <c r="E15" s="28">
        <v>3500000</v>
      </c>
      <c r="F15" s="28">
        <v>3500000</v>
      </c>
      <c r="G15" s="28">
        <v>3850000</v>
      </c>
    </row>
    <row r="16" spans="1:7" x14ac:dyDescent="0.5">
      <c r="A16" s="12"/>
      <c r="B16" s="13" t="s">
        <v>67</v>
      </c>
      <c r="C16" s="27">
        <v>81356</v>
      </c>
      <c r="D16" s="34">
        <v>97106</v>
      </c>
      <c r="E16" s="28">
        <v>120000</v>
      </c>
      <c r="F16" s="28">
        <v>120000</v>
      </c>
      <c r="G16" s="28">
        <v>132000</v>
      </c>
    </row>
    <row r="17" spans="1:7" x14ac:dyDescent="0.5">
      <c r="A17" s="12"/>
      <c r="B17" s="13" t="s">
        <v>68</v>
      </c>
      <c r="C17" s="43">
        <f>SUM(C10:C16)</f>
        <v>12402006</v>
      </c>
      <c r="D17" s="44">
        <f>SUM(D10:D16)</f>
        <v>11853443</v>
      </c>
      <c r="E17" s="43">
        <f>SUM(E10:E16)</f>
        <v>17320000</v>
      </c>
      <c r="F17" s="43">
        <f>SUM(F10:F16)</f>
        <v>17320000</v>
      </c>
      <c r="G17" s="43">
        <f>SUM(G10:G16)</f>
        <v>19052000</v>
      </c>
    </row>
    <row r="18" spans="1:7" x14ac:dyDescent="0.5">
      <c r="A18" s="12" t="s">
        <v>69</v>
      </c>
      <c r="B18" s="13" t="s">
        <v>70</v>
      </c>
      <c r="C18" s="27">
        <v>0</v>
      </c>
      <c r="D18" s="34">
        <v>0</v>
      </c>
      <c r="E18" s="28"/>
      <c r="F18" s="28">
        <v>0</v>
      </c>
      <c r="G18" s="28">
        <v>0</v>
      </c>
    </row>
    <row r="19" spans="1:7" x14ac:dyDescent="0.5">
      <c r="A19" s="12"/>
      <c r="B19" s="13" t="s">
        <v>71</v>
      </c>
      <c r="C19" s="27">
        <v>0</v>
      </c>
      <c r="D19" s="34">
        <v>0</v>
      </c>
      <c r="E19" s="28">
        <v>0</v>
      </c>
      <c r="F19" s="28">
        <v>12000000</v>
      </c>
      <c r="G19" s="28">
        <v>0</v>
      </c>
    </row>
    <row r="20" spans="1:7" x14ac:dyDescent="0.5">
      <c r="A20" s="12"/>
      <c r="B20" s="13" t="s">
        <v>72</v>
      </c>
      <c r="C20" s="27">
        <v>0</v>
      </c>
      <c r="D20" s="34">
        <v>0</v>
      </c>
      <c r="E20" s="28">
        <v>0</v>
      </c>
      <c r="F20" s="28">
        <v>0</v>
      </c>
      <c r="G20" s="28">
        <v>0</v>
      </c>
    </row>
    <row r="21" spans="1:7" x14ac:dyDescent="0.5">
      <c r="A21" s="12"/>
      <c r="B21" s="13" t="s">
        <v>73</v>
      </c>
      <c r="C21" s="27">
        <v>0</v>
      </c>
      <c r="D21" s="34">
        <v>0</v>
      </c>
      <c r="E21" s="28">
        <v>0</v>
      </c>
      <c r="F21" s="28">
        <v>0</v>
      </c>
      <c r="G21" s="28">
        <v>0</v>
      </c>
    </row>
    <row r="22" spans="1:7" x14ac:dyDescent="0.5">
      <c r="A22" s="12"/>
      <c r="B22" s="13" t="s">
        <v>74</v>
      </c>
      <c r="C22" s="29">
        <f>SUM(C18:C21)</f>
        <v>0</v>
      </c>
      <c r="D22" s="35">
        <v>0</v>
      </c>
      <c r="E22" s="30">
        <v>0</v>
      </c>
      <c r="F22" s="45">
        <f>SUM(F18:F21)</f>
        <v>12000000</v>
      </c>
      <c r="G22" s="30">
        <v>0</v>
      </c>
    </row>
    <row r="23" spans="1:7" x14ac:dyDescent="0.5">
      <c r="A23" s="12" t="s">
        <v>75</v>
      </c>
      <c r="B23" s="13" t="s">
        <v>76</v>
      </c>
      <c r="C23" s="27">
        <v>0</v>
      </c>
      <c r="D23" s="34">
        <v>0</v>
      </c>
      <c r="E23" s="27">
        <v>0</v>
      </c>
      <c r="F23" s="27">
        <v>0</v>
      </c>
      <c r="G23" s="27">
        <v>0</v>
      </c>
    </row>
    <row r="24" spans="1:7" x14ac:dyDescent="0.5">
      <c r="A24" s="12"/>
      <c r="B24" s="13" t="s">
        <v>214</v>
      </c>
      <c r="C24" s="27">
        <v>3765701</v>
      </c>
      <c r="D24" s="34">
        <v>0</v>
      </c>
      <c r="E24" s="28">
        <v>20000000</v>
      </c>
      <c r="F24" s="28">
        <v>10000000</v>
      </c>
      <c r="G24" s="28">
        <v>12500000</v>
      </c>
    </row>
    <row r="25" spans="1:7" x14ac:dyDescent="0.5">
      <c r="A25" s="14"/>
      <c r="B25" s="13" t="s">
        <v>77</v>
      </c>
      <c r="C25" s="27">
        <v>0</v>
      </c>
      <c r="D25" s="34">
        <v>0</v>
      </c>
      <c r="E25" s="28">
        <v>0</v>
      </c>
      <c r="F25" s="28">
        <v>0</v>
      </c>
      <c r="G25" s="28">
        <v>0</v>
      </c>
    </row>
    <row r="26" spans="1:7" x14ac:dyDescent="0.5">
      <c r="A26" s="14"/>
      <c r="B26" s="13"/>
      <c r="C26" s="27">
        <v>0</v>
      </c>
      <c r="D26" s="34">
        <v>0</v>
      </c>
      <c r="E26" s="31">
        <v>0</v>
      </c>
      <c r="F26" s="28">
        <v>0</v>
      </c>
      <c r="G26" s="28">
        <v>0</v>
      </c>
    </row>
    <row r="27" spans="1:7" x14ac:dyDescent="0.5">
      <c r="A27" s="12"/>
      <c r="B27" s="13" t="s">
        <v>78</v>
      </c>
      <c r="C27" s="27">
        <v>0</v>
      </c>
      <c r="D27" s="34">
        <v>0</v>
      </c>
      <c r="E27" s="31">
        <v>0</v>
      </c>
      <c r="F27" s="28">
        <v>0</v>
      </c>
      <c r="G27" s="28">
        <v>0</v>
      </c>
    </row>
    <row r="28" spans="1:7" x14ac:dyDescent="0.5">
      <c r="A28" s="12"/>
      <c r="B28" s="13" t="s">
        <v>223</v>
      </c>
      <c r="C28" s="27">
        <v>0</v>
      </c>
      <c r="D28" s="39">
        <v>0</v>
      </c>
      <c r="E28" s="28">
        <v>10600000</v>
      </c>
      <c r="F28" s="40">
        <v>10600000</v>
      </c>
      <c r="G28" s="28">
        <v>20000000</v>
      </c>
    </row>
    <row r="29" spans="1:7" x14ac:dyDescent="0.5">
      <c r="A29" s="12"/>
      <c r="B29" s="13" t="s">
        <v>224</v>
      </c>
      <c r="C29" s="27">
        <v>0</v>
      </c>
      <c r="D29" s="39">
        <v>0</v>
      </c>
      <c r="E29" s="28">
        <v>10000000</v>
      </c>
      <c r="F29" s="40">
        <v>0</v>
      </c>
      <c r="G29" s="28">
        <v>10000000</v>
      </c>
    </row>
    <row r="30" spans="1:7" x14ac:dyDescent="0.5">
      <c r="A30" s="12"/>
      <c r="B30" s="13" t="s">
        <v>79</v>
      </c>
      <c r="C30" s="27">
        <v>0</v>
      </c>
      <c r="D30" s="34">
        <v>0</v>
      </c>
      <c r="E30" s="32">
        <v>0</v>
      </c>
      <c r="F30" s="28">
        <v>0</v>
      </c>
      <c r="G30" s="28">
        <v>0</v>
      </c>
    </row>
    <row r="31" spans="1:7" x14ac:dyDescent="0.5">
      <c r="A31" s="12"/>
      <c r="B31" s="13" t="s">
        <v>80</v>
      </c>
      <c r="C31" s="27">
        <v>0</v>
      </c>
      <c r="D31" s="34">
        <v>0</v>
      </c>
      <c r="E31" s="28">
        <v>0</v>
      </c>
      <c r="F31" s="28">
        <v>0</v>
      </c>
      <c r="G31" s="28">
        <v>0</v>
      </c>
    </row>
    <row r="32" spans="1:7" x14ac:dyDescent="0.5">
      <c r="A32" s="12"/>
      <c r="B32" s="13" t="s">
        <v>81</v>
      </c>
      <c r="C32" s="27">
        <v>643500</v>
      </c>
      <c r="D32" s="34">
        <v>0</v>
      </c>
      <c r="E32" s="28">
        <v>0</v>
      </c>
      <c r="F32" s="28">
        <v>0</v>
      </c>
      <c r="G32" s="28">
        <v>0</v>
      </c>
    </row>
    <row r="33" spans="1:7" x14ac:dyDescent="0.5">
      <c r="A33" s="12"/>
      <c r="B33" s="13" t="s">
        <v>82</v>
      </c>
      <c r="C33" s="27">
        <v>0</v>
      </c>
      <c r="D33" s="34">
        <v>0</v>
      </c>
      <c r="E33" s="28">
        <v>0</v>
      </c>
      <c r="F33" s="28">
        <v>0</v>
      </c>
      <c r="G33" s="28">
        <v>0</v>
      </c>
    </row>
    <row r="34" spans="1:7" x14ac:dyDescent="0.5">
      <c r="A34" s="12"/>
      <c r="B34" s="13" t="s">
        <v>78</v>
      </c>
      <c r="C34" s="27">
        <v>11500539</v>
      </c>
      <c r="D34" s="34">
        <v>1454074</v>
      </c>
      <c r="E34" s="28">
        <v>40000000</v>
      </c>
      <c r="F34" s="28">
        <v>20000000</v>
      </c>
      <c r="G34" s="28">
        <v>25000000</v>
      </c>
    </row>
    <row r="35" spans="1:7" x14ac:dyDescent="0.5">
      <c r="A35" s="12"/>
      <c r="B35" s="13" t="s">
        <v>79</v>
      </c>
      <c r="C35" s="27">
        <v>71194223</v>
      </c>
      <c r="D35" s="34">
        <v>23712793</v>
      </c>
      <c r="E35" s="28">
        <v>125000000</v>
      </c>
      <c r="F35" s="28">
        <v>90000000</v>
      </c>
      <c r="G35" s="28">
        <v>100000000</v>
      </c>
    </row>
    <row r="36" spans="1:7" x14ac:dyDescent="0.5">
      <c r="A36" s="12"/>
      <c r="B36" s="13" t="s">
        <v>83</v>
      </c>
      <c r="C36" s="27">
        <v>50740477</v>
      </c>
      <c r="D36" s="34">
        <v>58860087</v>
      </c>
      <c r="E36" s="28">
        <v>60000000</v>
      </c>
      <c r="F36" s="28">
        <v>80000000</v>
      </c>
      <c r="G36" s="28">
        <v>56000000</v>
      </c>
    </row>
    <row r="37" spans="1:7" x14ac:dyDescent="0.5">
      <c r="A37" s="12"/>
      <c r="B37" s="13" t="s">
        <v>81</v>
      </c>
      <c r="C37" s="27">
        <v>49721902</v>
      </c>
      <c r="D37" s="34">
        <v>9424424</v>
      </c>
      <c r="E37" s="28">
        <v>80000000</v>
      </c>
      <c r="F37" s="28">
        <v>60000000</v>
      </c>
      <c r="G37" s="28">
        <v>55000000</v>
      </c>
    </row>
    <row r="38" spans="1:7" x14ac:dyDescent="0.5">
      <c r="A38" s="12"/>
      <c r="B38" s="13" t="s">
        <v>84</v>
      </c>
      <c r="C38" s="27">
        <v>4821750</v>
      </c>
      <c r="D38" s="34">
        <v>3739758</v>
      </c>
      <c r="E38" s="28">
        <v>9000000</v>
      </c>
      <c r="F38" s="28">
        <v>12500000</v>
      </c>
      <c r="G38" s="28">
        <v>15000000</v>
      </c>
    </row>
    <row r="39" spans="1:7" x14ac:dyDescent="0.5">
      <c r="A39" s="14"/>
      <c r="B39" s="13" t="s">
        <v>85</v>
      </c>
      <c r="C39" s="27">
        <v>4158370</v>
      </c>
      <c r="D39" s="34">
        <v>411538</v>
      </c>
      <c r="E39" s="28">
        <v>11000000</v>
      </c>
      <c r="F39" s="28">
        <v>20000000</v>
      </c>
      <c r="G39" s="28">
        <v>11000000</v>
      </c>
    </row>
    <row r="40" spans="1:7" x14ac:dyDescent="0.5">
      <c r="A40" s="14"/>
      <c r="B40" s="13" t="s">
        <v>86</v>
      </c>
      <c r="C40" s="27">
        <v>27424115</v>
      </c>
      <c r="D40" s="34">
        <v>22570815</v>
      </c>
      <c r="E40" s="28">
        <v>32500000</v>
      </c>
      <c r="F40" s="28">
        <v>32500000</v>
      </c>
      <c r="G40" s="28">
        <v>35750000</v>
      </c>
    </row>
    <row r="41" spans="1:7" x14ac:dyDescent="0.5">
      <c r="A41" s="12"/>
      <c r="B41" s="13" t="s">
        <v>87</v>
      </c>
      <c r="C41" s="27">
        <v>3847029</v>
      </c>
      <c r="D41" s="34">
        <v>2226373</v>
      </c>
      <c r="E41" s="28">
        <v>5000000</v>
      </c>
      <c r="F41" s="28">
        <v>4500000</v>
      </c>
      <c r="G41" s="28">
        <v>5000000</v>
      </c>
    </row>
    <row r="42" spans="1:7" x14ac:dyDescent="0.5">
      <c r="A42" s="14"/>
      <c r="B42" s="13" t="s">
        <v>88</v>
      </c>
      <c r="C42" s="46">
        <f>SUM(C23:C41)</f>
        <v>227817606</v>
      </c>
      <c r="D42" s="47">
        <f>SUM(D23:D41)</f>
        <v>122399862</v>
      </c>
      <c r="E42" s="46">
        <f>SUM(E23:E41)</f>
        <v>403100000</v>
      </c>
      <c r="F42" s="46">
        <f>SUM(F23:F41)</f>
        <v>340100000</v>
      </c>
      <c r="G42" s="46">
        <f>SUM(G23:G41)</f>
        <v>345250000</v>
      </c>
    </row>
    <row r="43" spans="1:7" x14ac:dyDescent="0.5">
      <c r="A43" s="12" t="s">
        <v>89</v>
      </c>
      <c r="B43" s="13" t="s">
        <v>90</v>
      </c>
      <c r="C43" s="27">
        <v>0</v>
      </c>
      <c r="D43" s="34">
        <v>0</v>
      </c>
      <c r="E43" s="28">
        <v>0</v>
      </c>
      <c r="F43" s="28">
        <v>0</v>
      </c>
      <c r="G43" s="28">
        <v>0</v>
      </c>
    </row>
    <row r="44" spans="1:7" x14ac:dyDescent="0.5">
      <c r="A44" s="12"/>
      <c r="B44" s="13" t="s">
        <v>91</v>
      </c>
      <c r="C44" s="27">
        <v>0</v>
      </c>
      <c r="D44" s="34">
        <v>0</v>
      </c>
      <c r="E44" s="28"/>
      <c r="F44" s="28">
        <v>0</v>
      </c>
      <c r="G44" s="28">
        <v>0</v>
      </c>
    </row>
    <row r="45" spans="1:7" x14ac:dyDescent="0.5">
      <c r="A45" s="12"/>
      <c r="B45" s="13" t="s">
        <v>92</v>
      </c>
      <c r="C45" s="27">
        <v>0</v>
      </c>
      <c r="D45" s="34">
        <v>0</v>
      </c>
      <c r="E45" s="28"/>
      <c r="F45" s="28">
        <v>0</v>
      </c>
      <c r="G45" s="28">
        <v>0</v>
      </c>
    </row>
    <row r="46" spans="1:7" x14ac:dyDescent="0.5">
      <c r="A46" s="12"/>
      <c r="B46" s="13" t="s">
        <v>93</v>
      </c>
      <c r="C46" s="27">
        <v>0</v>
      </c>
      <c r="D46" s="34">
        <v>0</v>
      </c>
      <c r="E46" s="28"/>
      <c r="F46" s="28">
        <v>0</v>
      </c>
      <c r="G46" s="28">
        <v>0</v>
      </c>
    </row>
    <row r="47" spans="1:7" x14ac:dyDescent="0.5">
      <c r="A47" s="12"/>
      <c r="B47" s="13" t="s">
        <v>94</v>
      </c>
      <c r="C47" s="27">
        <v>0</v>
      </c>
      <c r="D47" s="34">
        <v>0</v>
      </c>
      <c r="E47" s="28"/>
      <c r="F47" s="28">
        <v>0</v>
      </c>
      <c r="G47" s="28">
        <v>0</v>
      </c>
    </row>
    <row r="48" spans="1:7" x14ac:dyDescent="0.5">
      <c r="A48" s="12"/>
      <c r="B48" s="13" t="s">
        <v>95</v>
      </c>
      <c r="C48" s="27">
        <v>974282</v>
      </c>
      <c r="D48" s="34">
        <v>0</v>
      </c>
      <c r="E48" s="28">
        <v>3850000</v>
      </c>
      <c r="F48" s="28">
        <v>3850000</v>
      </c>
      <c r="G48" s="28">
        <v>4235000</v>
      </c>
    </row>
    <row r="49" spans="1:7" x14ac:dyDescent="0.5">
      <c r="A49" s="12"/>
      <c r="B49" s="13" t="s">
        <v>87</v>
      </c>
      <c r="C49" s="27">
        <v>15859521</v>
      </c>
      <c r="D49" s="34">
        <v>24452037</v>
      </c>
      <c r="E49" s="28">
        <v>20000000</v>
      </c>
      <c r="F49" s="28">
        <v>29500000</v>
      </c>
      <c r="G49" s="28">
        <v>32000000</v>
      </c>
    </row>
    <row r="50" spans="1:7" x14ac:dyDescent="0.5">
      <c r="A50" s="14"/>
      <c r="B50" s="13" t="s">
        <v>96</v>
      </c>
      <c r="C50" s="27">
        <v>0</v>
      </c>
      <c r="D50" s="34">
        <v>0</v>
      </c>
      <c r="E50" s="28">
        <v>0</v>
      </c>
      <c r="F50" s="28">
        <v>0</v>
      </c>
      <c r="G50" s="28">
        <v>0</v>
      </c>
    </row>
    <row r="51" spans="1:7" x14ac:dyDescent="0.5">
      <c r="A51" s="12"/>
      <c r="B51" s="13" t="s">
        <v>92</v>
      </c>
      <c r="C51" s="27">
        <v>0</v>
      </c>
      <c r="D51" s="34">
        <v>0</v>
      </c>
      <c r="E51" s="28">
        <v>0</v>
      </c>
      <c r="F51" s="28">
        <v>0</v>
      </c>
      <c r="G51" s="28">
        <v>0</v>
      </c>
    </row>
    <row r="52" spans="1:7" x14ac:dyDescent="0.5">
      <c r="A52" s="12"/>
      <c r="B52" s="13" t="s">
        <v>87</v>
      </c>
      <c r="C52" s="27">
        <v>0</v>
      </c>
      <c r="D52" s="34">
        <v>0</v>
      </c>
      <c r="E52" s="28">
        <v>0</v>
      </c>
      <c r="F52" s="28">
        <v>0</v>
      </c>
      <c r="G52" s="28">
        <v>0</v>
      </c>
    </row>
    <row r="53" spans="1:7" x14ac:dyDescent="0.5">
      <c r="A53" s="12"/>
      <c r="B53" s="13" t="s">
        <v>97</v>
      </c>
      <c r="C53" s="27">
        <v>0</v>
      </c>
      <c r="D53" s="34">
        <v>0</v>
      </c>
      <c r="E53" s="28">
        <v>0</v>
      </c>
      <c r="F53" s="28">
        <v>0</v>
      </c>
      <c r="G53" s="28">
        <v>0</v>
      </c>
    </row>
    <row r="54" spans="1:7" x14ac:dyDescent="0.5">
      <c r="A54" s="12"/>
      <c r="B54" s="13" t="s">
        <v>98</v>
      </c>
      <c r="C54" s="27">
        <v>0</v>
      </c>
      <c r="D54" s="34">
        <v>0</v>
      </c>
      <c r="E54" s="28">
        <v>0</v>
      </c>
      <c r="F54" s="28">
        <v>0</v>
      </c>
      <c r="G54" s="28">
        <v>0</v>
      </c>
    </row>
    <row r="55" spans="1:7" x14ac:dyDescent="0.5">
      <c r="A55" s="12"/>
      <c r="B55" s="13" t="s">
        <v>99</v>
      </c>
      <c r="C55" s="27">
        <v>0</v>
      </c>
      <c r="D55" s="34">
        <v>0</v>
      </c>
      <c r="E55" s="28">
        <v>300000</v>
      </c>
      <c r="F55" s="28">
        <v>300000</v>
      </c>
      <c r="G55" s="28">
        <v>330000</v>
      </c>
    </row>
    <row r="56" spans="1:7" x14ac:dyDescent="0.5">
      <c r="A56" s="12"/>
      <c r="B56" s="13" t="s">
        <v>100</v>
      </c>
      <c r="C56" s="27">
        <v>0</v>
      </c>
      <c r="D56" s="34">
        <v>0</v>
      </c>
      <c r="E56" s="28">
        <v>0</v>
      </c>
      <c r="F56" s="28">
        <v>0</v>
      </c>
      <c r="G56" s="28">
        <v>0</v>
      </c>
    </row>
    <row r="57" spans="1:7" x14ac:dyDescent="0.5">
      <c r="A57" s="12"/>
      <c r="B57" s="13" t="s">
        <v>98</v>
      </c>
      <c r="C57" s="27">
        <v>3141070</v>
      </c>
      <c r="D57" s="34">
        <v>3484164</v>
      </c>
      <c r="E57" s="28">
        <v>4500000</v>
      </c>
      <c r="F57" s="28">
        <v>4500000</v>
      </c>
      <c r="G57" s="28">
        <v>4950000</v>
      </c>
    </row>
    <row r="58" spans="1:7" x14ac:dyDescent="0.5">
      <c r="A58" s="12"/>
      <c r="B58" s="13" t="s">
        <v>99</v>
      </c>
      <c r="C58" s="27">
        <v>8832</v>
      </c>
      <c r="D58" s="34">
        <v>0</v>
      </c>
      <c r="E58" s="28">
        <v>35000</v>
      </c>
      <c r="F58" s="28">
        <v>35000</v>
      </c>
      <c r="G58" s="28">
        <v>38500</v>
      </c>
    </row>
    <row r="59" spans="1:7" x14ac:dyDescent="0.5">
      <c r="A59" s="12"/>
      <c r="B59" s="13" t="s">
        <v>101</v>
      </c>
      <c r="C59" s="27">
        <v>0</v>
      </c>
      <c r="D59" s="34">
        <v>0</v>
      </c>
      <c r="E59" s="28">
        <v>0</v>
      </c>
      <c r="F59" s="28">
        <v>0</v>
      </c>
      <c r="G59" s="28">
        <v>0</v>
      </c>
    </row>
    <row r="60" spans="1:7" x14ac:dyDescent="0.5">
      <c r="A60" s="12"/>
      <c r="B60" s="13" t="s">
        <v>98</v>
      </c>
      <c r="C60" s="27">
        <v>14071544</v>
      </c>
      <c r="D60" s="34">
        <v>14288156</v>
      </c>
      <c r="E60" s="28">
        <v>20000000</v>
      </c>
      <c r="F60" s="28">
        <v>20000000</v>
      </c>
      <c r="G60" s="28">
        <v>22000000</v>
      </c>
    </row>
    <row r="61" spans="1:7" x14ac:dyDescent="0.5">
      <c r="A61" s="12"/>
      <c r="B61" s="13" t="s">
        <v>99</v>
      </c>
      <c r="C61" s="27">
        <v>1411138</v>
      </c>
      <c r="D61" s="34">
        <v>1491120</v>
      </c>
      <c r="E61" s="28">
        <v>1800000</v>
      </c>
      <c r="F61" s="28">
        <v>1700000</v>
      </c>
      <c r="G61" s="28">
        <v>1800000</v>
      </c>
    </row>
    <row r="62" spans="1:7" x14ac:dyDescent="0.5">
      <c r="A62" s="12"/>
      <c r="B62" s="13" t="s">
        <v>102</v>
      </c>
      <c r="C62" s="27">
        <v>0</v>
      </c>
      <c r="D62" s="34">
        <v>0</v>
      </c>
      <c r="E62" s="28">
        <v>0</v>
      </c>
      <c r="F62" s="28">
        <v>0</v>
      </c>
      <c r="G62" s="28">
        <v>0</v>
      </c>
    </row>
    <row r="63" spans="1:7" x14ac:dyDescent="0.5">
      <c r="A63" s="14"/>
      <c r="B63" s="13" t="s">
        <v>103</v>
      </c>
      <c r="C63" s="48">
        <f>SUM(C43:C62)</f>
        <v>35466387</v>
      </c>
      <c r="D63" s="49">
        <f>SUM(D43:D62)</f>
        <v>43715477</v>
      </c>
      <c r="E63" s="48">
        <f>SUM(E43:E62)</f>
        <v>50485000</v>
      </c>
      <c r="F63" s="48">
        <f>SUM(F43:F62)</f>
        <v>59885000</v>
      </c>
      <c r="G63" s="48">
        <f>SUM(G43:G62)</f>
        <v>65353500</v>
      </c>
    </row>
    <row r="64" spans="1:7" x14ac:dyDescent="0.5">
      <c r="A64" s="12" t="s">
        <v>104</v>
      </c>
      <c r="B64" s="13" t="s">
        <v>105</v>
      </c>
      <c r="C64" s="27">
        <v>0</v>
      </c>
      <c r="D64" s="34">
        <v>0</v>
      </c>
      <c r="E64" s="28">
        <v>0</v>
      </c>
      <c r="F64" s="28">
        <v>0</v>
      </c>
      <c r="G64" s="28">
        <v>0</v>
      </c>
    </row>
    <row r="65" spans="1:9" x14ac:dyDescent="0.5">
      <c r="A65" s="12"/>
      <c r="B65" s="13" t="s">
        <v>98</v>
      </c>
      <c r="C65" s="27">
        <v>34303501</v>
      </c>
      <c r="D65" s="34">
        <v>34160708</v>
      </c>
      <c r="E65" s="28">
        <v>35000000</v>
      </c>
      <c r="F65" s="28">
        <v>40000000</v>
      </c>
      <c r="G65" s="28">
        <v>41000000</v>
      </c>
    </row>
    <row r="66" spans="1:9" x14ac:dyDescent="0.5">
      <c r="A66" s="12"/>
      <c r="B66" s="13" t="s">
        <v>99</v>
      </c>
      <c r="C66" s="27">
        <v>15529091</v>
      </c>
      <c r="D66" s="34">
        <v>12867462</v>
      </c>
      <c r="E66" s="28">
        <v>27500000</v>
      </c>
      <c r="F66" s="28">
        <v>45000000</v>
      </c>
      <c r="G66" s="28">
        <v>50000000</v>
      </c>
    </row>
    <row r="67" spans="1:9" x14ac:dyDescent="0.5">
      <c r="A67" s="12"/>
      <c r="B67" s="13" t="s">
        <v>106</v>
      </c>
      <c r="C67" s="27">
        <v>0</v>
      </c>
      <c r="D67" s="34">
        <v>0</v>
      </c>
      <c r="E67" s="28"/>
      <c r="F67" s="28">
        <v>0</v>
      </c>
      <c r="G67" s="28">
        <v>0</v>
      </c>
    </row>
    <row r="68" spans="1:9" x14ac:dyDescent="0.5">
      <c r="A68" s="12"/>
      <c r="B68" s="13" t="s">
        <v>98</v>
      </c>
      <c r="C68" s="27">
        <v>0</v>
      </c>
      <c r="D68" s="34">
        <v>0</v>
      </c>
      <c r="E68" s="28"/>
      <c r="F68" s="28">
        <v>0</v>
      </c>
      <c r="G68" s="28">
        <v>0</v>
      </c>
    </row>
    <row r="69" spans="1:9" x14ac:dyDescent="0.5">
      <c r="A69" s="12"/>
      <c r="B69" s="13" t="s">
        <v>99</v>
      </c>
      <c r="C69" s="27">
        <v>29437</v>
      </c>
      <c r="D69" s="34">
        <v>4765</v>
      </c>
      <c r="E69" s="28">
        <v>125000</v>
      </c>
      <c r="F69" s="28">
        <v>100000</v>
      </c>
      <c r="G69" s="28">
        <v>137500</v>
      </c>
    </row>
    <row r="70" spans="1:9" x14ac:dyDescent="0.5">
      <c r="A70" s="12"/>
      <c r="B70" s="13" t="s">
        <v>107</v>
      </c>
      <c r="C70" s="27">
        <v>0</v>
      </c>
      <c r="D70" s="34">
        <v>0</v>
      </c>
      <c r="E70" s="28"/>
      <c r="F70" s="28">
        <v>0</v>
      </c>
      <c r="G70" s="28">
        <v>0</v>
      </c>
    </row>
    <row r="71" spans="1:9" x14ac:dyDescent="0.5">
      <c r="A71" s="12"/>
      <c r="B71" s="13" t="s">
        <v>98</v>
      </c>
      <c r="C71" s="27">
        <v>0</v>
      </c>
      <c r="D71" s="34">
        <v>0</v>
      </c>
      <c r="E71" s="28"/>
      <c r="F71" s="28">
        <v>0</v>
      </c>
      <c r="G71" s="28">
        <v>0</v>
      </c>
    </row>
    <row r="72" spans="1:9" x14ac:dyDescent="0.5">
      <c r="A72" s="12"/>
      <c r="B72" s="13" t="s">
        <v>99</v>
      </c>
      <c r="C72" s="27">
        <v>114970</v>
      </c>
      <c r="D72" s="34">
        <v>0</v>
      </c>
      <c r="E72" s="28">
        <v>225000</v>
      </c>
      <c r="F72" s="28">
        <v>200000</v>
      </c>
      <c r="G72" s="28">
        <v>247500</v>
      </c>
    </row>
    <row r="73" spans="1:9" x14ac:dyDescent="0.5">
      <c r="A73" s="12"/>
      <c r="B73" s="13" t="s">
        <v>108</v>
      </c>
      <c r="C73" s="27">
        <v>0</v>
      </c>
      <c r="D73" s="34">
        <v>0</v>
      </c>
      <c r="E73" s="28"/>
      <c r="F73" s="28">
        <v>0</v>
      </c>
      <c r="G73" s="28">
        <v>0</v>
      </c>
      <c r="I73" s="53">
        <f>F66+F69+F72+F75+F78+F81+F84+F85+F88</f>
        <v>622533000</v>
      </c>
    </row>
    <row r="74" spans="1:9" x14ac:dyDescent="0.5">
      <c r="A74" s="12"/>
      <c r="B74" s="13" t="s">
        <v>98</v>
      </c>
      <c r="C74" s="27">
        <v>224388266</v>
      </c>
      <c r="D74" s="34">
        <v>219492576</v>
      </c>
      <c r="E74" s="28">
        <v>275000000</v>
      </c>
      <c r="F74" s="28">
        <v>275000000</v>
      </c>
      <c r="G74" s="28">
        <v>302500000</v>
      </c>
    </row>
    <row r="75" spans="1:9" x14ac:dyDescent="0.5">
      <c r="A75" s="12"/>
      <c r="B75" s="13" t="s">
        <v>99</v>
      </c>
      <c r="C75" s="27">
        <v>93285818</v>
      </c>
      <c r="D75" s="34">
        <v>99214960</v>
      </c>
      <c r="E75" s="28">
        <v>105000000</v>
      </c>
      <c r="F75" s="28">
        <v>320000000</v>
      </c>
      <c r="G75" s="28">
        <v>140000000</v>
      </c>
    </row>
    <row r="76" spans="1:9" x14ac:dyDescent="0.5">
      <c r="A76" s="12"/>
      <c r="B76" s="13" t="s">
        <v>109</v>
      </c>
      <c r="C76" s="27">
        <v>0</v>
      </c>
      <c r="D76" s="34">
        <v>0</v>
      </c>
      <c r="E76" s="28"/>
      <c r="F76" s="28">
        <v>0</v>
      </c>
      <c r="G76" s="28">
        <v>0</v>
      </c>
    </row>
    <row r="77" spans="1:9" x14ac:dyDescent="0.5">
      <c r="A77" s="12"/>
      <c r="B77" s="13" t="s">
        <v>98</v>
      </c>
      <c r="C77" s="27">
        <v>25227657</v>
      </c>
      <c r="D77" s="34">
        <v>27178313</v>
      </c>
      <c r="E77" s="28">
        <v>31500000</v>
      </c>
      <c r="F77" s="28">
        <v>31500000</v>
      </c>
      <c r="G77" s="28">
        <v>34650000</v>
      </c>
    </row>
    <row r="78" spans="1:9" x14ac:dyDescent="0.5">
      <c r="A78" s="12"/>
      <c r="B78" s="13" t="s">
        <v>99</v>
      </c>
      <c r="C78" s="27">
        <v>66306736</v>
      </c>
      <c r="D78" s="34">
        <v>64177429</v>
      </c>
      <c r="E78" s="28">
        <v>80000000</v>
      </c>
      <c r="F78" s="28">
        <v>200000000</v>
      </c>
      <c r="G78" s="28">
        <v>70000000</v>
      </c>
    </row>
    <row r="79" spans="1:9" x14ac:dyDescent="0.5">
      <c r="A79" s="14"/>
      <c r="B79" s="13" t="s">
        <v>110</v>
      </c>
      <c r="C79" s="27">
        <v>0</v>
      </c>
      <c r="D79" s="34">
        <v>0</v>
      </c>
      <c r="E79" s="28"/>
      <c r="F79" s="28">
        <v>0</v>
      </c>
      <c r="G79" s="28">
        <v>0</v>
      </c>
    </row>
    <row r="80" spans="1:9" x14ac:dyDescent="0.5">
      <c r="A80" s="12"/>
      <c r="B80" s="13" t="s">
        <v>98</v>
      </c>
      <c r="C80" s="27">
        <v>583094</v>
      </c>
      <c r="D80" s="34">
        <v>2453</v>
      </c>
      <c r="E80" s="28">
        <v>1700000</v>
      </c>
      <c r="F80" s="28">
        <v>1700000</v>
      </c>
      <c r="G80" s="28">
        <v>1870000</v>
      </c>
    </row>
    <row r="81" spans="1:8" x14ac:dyDescent="0.5">
      <c r="A81" s="12"/>
      <c r="B81" s="13" t="s">
        <v>99</v>
      </c>
      <c r="C81" s="27">
        <v>366</v>
      </c>
      <c r="D81" s="34">
        <v>0</v>
      </c>
      <c r="E81" s="28">
        <v>850000</v>
      </c>
      <c r="F81" s="28">
        <v>400000</v>
      </c>
      <c r="G81" s="28">
        <v>500000</v>
      </c>
    </row>
    <row r="82" spans="1:8" x14ac:dyDescent="0.5">
      <c r="A82" s="12"/>
      <c r="B82" s="13" t="s">
        <v>111</v>
      </c>
      <c r="C82" s="27">
        <v>0</v>
      </c>
      <c r="D82" s="34">
        <v>0</v>
      </c>
      <c r="E82" s="28"/>
      <c r="F82" s="28">
        <v>0</v>
      </c>
      <c r="G82" s="28">
        <v>0</v>
      </c>
    </row>
    <row r="83" spans="1:8" x14ac:dyDescent="0.5">
      <c r="A83" s="12"/>
      <c r="B83" s="13" t="s">
        <v>98</v>
      </c>
      <c r="C83" s="27">
        <v>10689455</v>
      </c>
      <c r="D83" s="34">
        <v>9721040</v>
      </c>
      <c r="E83" s="28">
        <v>14500000</v>
      </c>
      <c r="F83" s="28">
        <v>14500000</v>
      </c>
      <c r="G83" s="28">
        <v>15950000</v>
      </c>
    </row>
    <row r="84" spans="1:8" x14ac:dyDescent="0.5">
      <c r="A84" s="12"/>
      <c r="B84" s="13" t="s">
        <v>99</v>
      </c>
      <c r="C84" s="27">
        <v>5366052</v>
      </c>
      <c r="D84" s="34">
        <v>5945378.5</v>
      </c>
      <c r="E84" s="28">
        <v>6200000</v>
      </c>
      <c r="F84" s="28">
        <v>6200000</v>
      </c>
      <c r="G84" s="28">
        <v>6820000</v>
      </c>
    </row>
    <row r="85" spans="1:8" x14ac:dyDescent="0.5">
      <c r="A85" s="12"/>
      <c r="B85" s="13" t="s">
        <v>112</v>
      </c>
      <c r="C85" s="27">
        <v>456790</v>
      </c>
      <c r="D85" s="34">
        <v>493464</v>
      </c>
      <c r="E85" s="28">
        <v>632500</v>
      </c>
      <c r="F85" s="28">
        <v>633000</v>
      </c>
      <c r="G85" s="28">
        <v>696000</v>
      </c>
    </row>
    <row r="86" spans="1:8" x14ac:dyDescent="0.5">
      <c r="A86" s="12"/>
      <c r="B86" s="13" t="s">
        <v>113</v>
      </c>
      <c r="C86" s="27">
        <v>0</v>
      </c>
      <c r="D86" s="34">
        <v>0</v>
      </c>
      <c r="E86" s="28">
        <v>0</v>
      </c>
      <c r="F86" s="28">
        <v>0</v>
      </c>
      <c r="G86" s="28">
        <v>0</v>
      </c>
    </row>
    <row r="87" spans="1:8" x14ac:dyDescent="0.5">
      <c r="A87" s="12"/>
      <c r="B87" s="13" t="s">
        <v>98</v>
      </c>
      <c r="C87" s="27">
        <v>17460420</v>
      </c>
      <c r="D87" s="34">
        <v>14448849</v>
      </c>
      <c r="E87" s="28">
        <v>24500000</v>
      </c>
      <c r="F87" s="28">
        <v>24500000</v>
      </c>
      <c r="G87" s="28">
        <v>26950000</v>
      </c>
    </row>
    <row r="88" spans="1:8" x14ac:dyDescent="0.5">
      <c r="A88" s="12"/>
      <c r="B88" s="13" t="s">
        <v>99</v>
      </c>
      <c r="C88" s="27">
        <v>18797884</v>
      </c>
      <c r="D88" s="34">
        <v>11534319.5</v>
      </c>
      <c r="E88" s="28">
        <v>50000000</v>
      </c>
      <c r="F88" s="28">
        <v>50000000</v>
      </c>
      <c r="G88" s="28">
        <v>55000000</v>
      </c>
    </row>
    <row r="89" spans="1:8" x14ac:dyDescent="0.5">
      <c r="A89" s="12"/>
      <c r="B89" s="13" t="s">
        <v>114</v>
      </c>
      <c r="C89" s="48">
        <f>SUM(C64:C88)</f>
        <v>512539537</v>
      </c>
      <c r="D89" s="49">
        <f>SUM(D64:D88)</f>
        <v>499241717</v>
      </c>
      <c r="E89" s="48">
        <f>SUM(E64:E88)</f>
        <v>652732500</v>
      </c>
      <c r="F89" s="29">
        <f>SUM(F64:F88)</f>
        <v>1009733000</v>
      </c>
      <c r="G89" s="48">
        <f>SUM(G64:G88)</f>
        <v>746321000</v>
      </c>
      <c r="H89" s="53">
        <f>1009733000-F89</f>
        <v>0</v>
      </c>
    </row>
    <row r="90" spans="1:8" x14ac:dyDescent="0.5">
      <c r="A90" s="12" t="s">
        <v>115</v>
      </c>
      <c r="B90" s="13" t="s">
        <v>116</v>
      </c>
      <c r="C90" s="27">
        <v>0</v>
      </c>
      <c r="D90" s="34">
        <v>0</v>
      </c>
      <c r="E90" s="28"/>
      <c r="F90" s="28">
        <v>0</v>
      </c>
      <c r="G90" s="28">
        <v>0</v>
      </c>
    </row>
    <row r="91" spans="1:8" x14ac:dyDescent="0.5">
      <c r="A91" s="12"/>
      <c r="B91" s="13" t="s">
        <v>98</v>
      </c>
      <c r="C91" s="27">
        <v>1503791</v>
      </c>
      <c r="D91" s="34">
        <v>1482072</v>
      </c>
      <c r="E91" s="28">
        <v>1700000</v>
      </c>
      <c r="F91" s="28">
        <v>2000000</v>
      </c>
      <c r="G91" s="28">
        <v>2200000</v>
      </c>
    </row>
    <row r="92" spans="1:8" x14ac:dyDescent="0.5">
      <c r="A92" s="12"/>
      <c r="B92" s="13" t="s">
        <v>99</v>
      </c>
      <c r="C92" s="27">
        <v>217003</v>
      </c>
      <c r="D92" s="34">
        <v>227493</v>
      </c>
      <c r="E92" s="28">
        <v>330000</v>
      </c>
      <c r="F92" s="28">
        <v>900000</v>
      </c>
      <c r="G92" s="28">
        <v>1000000</v>
      </c>
    </row>
    <row r="93" spans="1:8" x14ac:dyDescent="0.5">
      <c r="A93" s="12"/>
      <c r="B93" s="13" t="s">
        <v>117</v>
      </c>
      <c r="C93" s="27">
        <v>0</v>
      </c>
      <c r="D93" s="34">
        <v>0</v>
      </c>
      <c r="E93" s="28"/>
      <c r="F93" s="28">
        <v>0</v>
      </c>
      <c r="G93" s="28">
        <v>0</v>
      </c>
    </row>
    <row r="94" spans="1:8" x14ac:dyDescent="0.5">
      <c r="A94" s="12"/>
      <c r="B94" s="13" t="s">
        <v>118</v>
      </c>
      <c r="C94" s="27">
        <v>0</v>
      </c>
      <c r="D94" s="34">
        <v>0</v>
      </c>
      <c r="E94" s="28"/>
      <c r="F94" s="28">
        <v>0</v>
      </c>
      <c r="G94" s="28">
        <v>0</v>
      </c>
    </row>
    <row r="95" spans="1:8" x14ac:dyDescent="0.5">
      <c r="A95" s="12"/>
      <c r="B95" s="13" t="s">
        <v>98</v>
      </c>
      <c r="C95" s="27">
        <v>0</v>
      </c>
      <c r="D95" s="34">
        <v>0</v>
      </c>
      <c r="E95" s="28"/>
      <c r="F95" s="28">
        <v>0</v>
      </c>
      <c r="G95" s="28">
        <v>0</v>
      </c>
    </row>
    <row r="96" spans="1:8" x14ac:dyDescent="0.5">
      <c r="A96" s="12"/>
      <c r="B96" s="13" t="s">
        <v>99</v>
      </c>
      <c r="C96" s="27">
        <v>0</v>
      </c>
      <c r="D96" s="34">
        <v>0</v>
      </c>
      <c r="E96" s="28"/>
      <c r="F96" s="28">
        <v>0</v>
      </c>
      <c r="G96" s="28">
        <v>0</v>
      </c>
    </row>
    <row r="97" spans="1:7" x14ac:dyDescent="0.5">
      <c r="A97" s="14"/>
      <c r="B97" s="13" t="s">
        <v>119</v>
      </c>
      <c r="C97" s="48">
        <f>SUM(C90:C96)</f>
        <v>1720794</v>
      </c>
      <c r="D97" s="49">
        <f>SUM(D90:D96)</f>
        <v>1709565</v>
      </c>
      <c r="E97" s="48">
        <f>SUM(E90:E96)</f>
        <v>2030000</v>
      </c>
      <c r="F97" s="48">
        <f>SUM(F90:F96)</f>
        <v>2900000</v>
      </c>
      <c r="G97" s="48">
        <f>SUM(G90:G96)</f>
        <v>3200000</v>
      </c>
    </row>
    <row r="98" spans="1:7" x14ac:dyDescent="0.5">
      <c r="A98" s="12" t="s">
        <v>120</v>
      </c>
      <c r="B98" s="13" t="s">
        <v>121</v>
      </c>
      <c r="C98" s="27">
        <v>0</v>
      </c>
      <c r="D98" s="34">
        <v>0</v>
      </c>
      <c r="E98" s="28">
        <v>0</v>
      </c>
      <c r="F98" s="28">
        <v>0</v>
      </c>
      <c r="G98" s="28">
        <v>0</v>
      </c>
    </row>
    <row r="99" spans="1:7" x14ac:dyDescent="0.5">
      <c r="A99" s="12"/>
      <c r="B99" s="13" t="s">
        <v>122</v>
      </c>
      <c r="C99" s="27">
        <v>0</v>
      </c>
      <c r="D99" s="34">
        <v>0</v>
      </c>
      <c r="E99" s="28"/>
      <c r="F99" s="28">
        <v>0</v>
      </c>
      <c r="G99" s="28">
        <v>0</v>
      </c>
    </row>
    <row r="100" spans="1:7" x14ac:dyDescent="0.5">
      <c r="A100" s="12"/>
      <c r="B100" s="13" t="s">
        <v>123</v>
      </c>
      <c r="C100" s="27">
        <v>0</v>
      </c>
      <c r="D100" s="34">
        <v>0</v>
      </c>
      <c r="E100" s="28">
        <v>0</v>
      </c>
      <c r="F100" s="28">
        <v>0</v>
      </c>
      <c r="G100" s="28">
        <v>0</v>
      </c>
    </row>
    <row r="101" spans="1:7" x14ac:dyDescent="0.5">
      <c r="A101" s="12"/>
      <c r="B101" s="13" t="s">
        <v>124</v>
      </c>
      <c r="C101" s="27">
        <v>0</v>
      </c>
      <c r="D101" s="34">
        <v>0</v>
      </c>
      <c r="E101" s="28">
        <v>0</v>
      </c>
      <c r="F101" s="28">
        <v>0</v>
      </c>
      <c r="G101" s="28">
        <v>0</v>
      </c>
    </row>
    <row r="102" spans="1:7" x14ac:dyDescent="0.5">
      <c r="A102" s="12"/>
      <c r="B102" s="13" t="s">
        <v>125</v>
      </c>
      <c r="C102" s="27">
        <v>0</v>
      </c>
      <c r="D102" s="34">
        <v>0</v>
      </c>
      <c r="E102" s="28">
        <v>0</v>
      </c>
      <c r="F102" s="28">
        <v>0</v>
      </c>
      <c r="G102" s="28">
        <v>0</v>
      </c>
    </row>
    <row r="103" spans="1:7" x14ac:dyDescent="0.5">
      <c r="A103" s="12"/>
      <c r="B103" s="13" t="s">
        <v>126</v>
      </c>
      <c r="C103" s="27">
        <v>0</v>
      </c>
      <c r="D103" s="34">
        <v>0</v>
      </c>
      <c r="E103" s="28">
        <v>0</v>
      </c>
      <c r="F103" s="28">
        <v>0</v>
      </c>
      <c r="G103" s="28">
        <v>0</v>
      </c>
    </row>
    <row r="104" spans="1:7" x14ac:dyDescent="0.5">
      <c r="A104" s="12"/>
      <c r="B104" s="13" t="s">
        <v>127</v>
      </c>
      <c r="C104" s="27">
        <v>0</v>
      </c>
      <c r="D104" s="34">
        <v>0</v>
      </c>
      <c r="E104" s="28">
        <v>0</v>
      </c>
      <c r="F104" s="28">
        <v>0</v>
      </c>
      <c r="G104" s="28">
        <v>0</v>
      </c>
    </row>
    <row r="105" spans="1:7" x14ac:dyDescent="0.5">
      <c r="A105" s="12"/>
      <c r="B105" s="13" t="s">
        <v>128</v>
      </c>
      <c r="C105" s="27">
        <v>575439</v>
      </c>
      <c r="D105" s="34">
        <v>0</v>
      </c>
      <c r="E105" s="28">
        <v>5000000</v>
      </c>
      <c r="F105" s="28">
        <v>5000000</v>
      </c>
      <c r="G105" s="28">
        <v>5500000</v>
      </c>
    </row>
    <row r="106" spans="1:7" x14ac:dyDescent="0.5">
      <c r="A106" s="12"/>
      <c r="B106" s="13" t="s">
        <v>129</v>
      </c>
      <c r="C106" s="45">
        <f>SUM(C98:C105)</f>
        <v>575439</v>
      </c>
      <c r="D106" s="50">
        <f>SUM(D98:D105)</f>
        <v>0</v>
      </c>
      <c r="E106" s="45">
        <f>SUM(E98:E105)</f>
        <v>5000000</v>
      </c>
      <c r="F106" s="45">
        <f>SUM(F98:F105)</f>
        <v>5000000</v>
      </c>
      <c r="G106" s="45">
        <f>SUM(G98:G105)</f>
        <v>5500000</v>
      </c>
    </row>
    <row r="107" spans="1:7" x14ac:dyDescent="0.5">
      <c r="A107" s="12" t="s">
        <v>2</v>
      </c>
      <c r="B107" s="13" t="s">
        <v>130</v>
      </c>
      <c r="C107" s="27">
        <v>151088926</v>
      </c>
      <c r="D107" s="34">
        <v>183213100</v>
      </c>
      <c r="E107" s="28">
        <v>155300000</v>
      </c>
      <c r="F107" s="28">
        <v>210000000</v>
      </c>
      <c r="G107" s="28">
        <v>231000000</v>
      </c>
    </row>
    <row r="108" spans="1:7" x14ac:dyDescent="0.5">
      <c r="A108" s="12"/>
      <c r="B108" s="13" t="s">
        <v>131</v>
      </c>
      <c r="C108" s="48">
        <v>150188987</v>
      </c>
      <c r="D108" s="49">
        <f>SUM(D107)</f>
        <v>183213100</v>
      </c>
      <c r="E108" s="48">
        <f>SUM(E107)</f>
        <v>155300000</v>
      </c>
      <c r="F108" s="48">
        <f>SUM(F107)</f>
        <v>210000000</v>
      </c>
      <c r="G108" s="48">
        <f>SUM(G107)</f>
        <v>231000000</v>
      </c>
    </row>
    <row r="109" spans="1:7" x14ac:dyDescent="0.5">
      <c r="A109" s="12" t="s">
        <v>132</v>
      </c>
      <c r="B109" s="13" t="s">
        <v>133</v>
      </c>
      <c r="C109" s="27">
        <v>942933</v>
      </c>
      <c r="D109" s="34">
        <v>1494957</v>
      </c>
      <c r="E109" s="28">
        <v>6000000</v>
      </c>
      <c r="F109" s="28">
        <v>5500000</v>
      </c>
      <c r="G109" s="28">
        <v>2000000</v>
      </c>
    </row>
    <row r="110" spans="1:7" x14ac:dyDescent="0.5">
      <c r="A110" s="12"/>
      <c r="B110" s="13" t="s">
        <v>134</v>
      </c>
      <c r="C110" s="48">
        <f>SUM(C109)</f>
        <v>942933</v>
      </c>
      <c r="D110" s="49">
        <f>SUM(D109)</f>
        <v>1494957</v>
      </c>
      <c r="E110" s="48">
        <f>SUM(E109)</f>
        <v>6000000</v>
      </c>
      <c r="F110" s="48">
        <f>SUM(F109)</f>
        <v>5500000</v>
      </c>
      <c r="G110" s="48">
        <f>SUM(G109)</f>
        <v>2000000</v>
      </c>
    </row>
    <row r="111" spans="1:7" x14ac:dyDescent="0.5">
      <c r="A111" s="14" t="s">
        <v>135</v>
      </c>
      <c r="B111" s="13" t="s">
        <v>136</v>
      </c>
      <c r="C111" s="27">
        <v>0</v>
      </c>
      <c r="D111" s="34">
        <v>0</v>
      </c>
      <c r="E111" s="28">
        <v>0</v>
      </c>
      <c r="F111" s="28">
        <v>0</v>
      </c>
      <c r="G111" s="28">
        <v>0</v>
      </c>
    </row>
    <row r="112" spans="1:7" x14ac:dyDescent="0.5">
      <c r="A112" s="12"/>
      <c r="B112" s="13" t="s">
        <v>137</v>
      </c>
      <c r="C112" s="27">
        <v>0</v>
      </c>
      <c r="D112" s="34">
        <v>0</v>
      </c>
      <c r="E112" s="28">
        <v>0</v>
      </c>
      <c r="F112" s="28">
        <v>0</v>
      </c>
      <c r="G112" s="28">
        <v>0</v>
      </c>
    </row>
    <row r="113" spans="1:7" x14ac:dyDescent="0.5">
      <c r="A113" s="12"/>
      <c r="B113" s="13" t="s">
        <v>138</v>
      </c>
      <c r="C113" s="27">
        <v>122231328</v>
      </c>
      <c r="D113" s="34">
        <v>114060129</v>
      </c>
      <c r="E113" s="28">
        <v>155000000</v>
      </c>
      <c r="F113" s="28">
        <v>180000000</v>
      </c>
      <c r="G113" s="28">
        <v>180000000</v>
      </c>
    </row>
    <row r="114" spans="1:7" x14ac:dyDescent="0.5">
      <c r="A114" s="12"/>
      <c r="B114" s="13" t="s">
        <v>139</v>
      </c>
      <c r="C114" s="48">
        <f>SUM(C111:C113)</f>
        <v>122231328</v>
      </c>
      <c r="D114" s="49">
        <f>SUM(D111:D113)</f>
        <v>114060129</v>
      </c>
      <c r="E114" s="48">
        <f>SUM(E111:E113)</f>
        <v>155000000</v>
      </c>
      <c r="F114" s="48">
        <f>SUM(F111:F113)</f>
        <v>180000000</v>
      </c>
      <c r="G114" s="48">
        <f>SUM(G111:G113)</f>
        <v>180000000</v>
      </c>
    </row>
    <row r="115" spans="1:7" x14ac:dyDescent="0.5">
      <c r="A115" s="12" t="s">
        <v>140</v>
      </c>
      <c r="B115" s="13" t="s">
        <v>141</v>
      </c>
      <c r="C115" s="27">
        <v>0</v>
      </c>
      <c r="D115" s="34">
        <v>0</v>
      </c>
      <c r="E115" s="28">
        <v>0</v>
      </c>
      <c r="F115" s="28">
        <v>0</v>
      </c>
      <c r="G115" s="28">
        <v>0</v>
      </c>
    </row>
    <row r="116" spans="1:7" x14ac:dyDescent="0.5">
      <c r="A116" s="12"/>
      <c r="B116" s="13" t="s">
        <v>142</v>
      </c>
      <c r="C116" s="27">
        <v>0</v>
      </c>
      <c r="D116" s="34">
        <v>0</v>
      </c>
      <c r="E116" s="28">
        <v>0</v>
      </c>
      <c r="F116" s="28">
        <v>0</v>
      </c>
      <c r="G116" s="28">
        <v>0</v>
      </c>
    </row>
    <row r="117" spans="1:7" x14ac:dyDescent="0.5">
      <c r="A117" s="12"/>
      <c r="B117" s="13" t="s">
        <v>143</v>
      </c>
      <c r="C117" s="27">
        <v>0</v>
      </c>
      <c r="D117" s="34">
        <v>0</v>
      </c>
      <c r="E117" s="28">
        <v>0</v>
      </c>
      <c r="F117" s="28">
        <v>0</v>
      </c>
      <c r="G117" s="28">
        <v>0</v>
      </c>
    </row>
    <row r="118" spans="1:7" x14ac:dyDescent="0.5">
      <c r="A118" s="12"/>
      <c r="B118" s="13" t="s">
        <v>144</v>
      </c>
      <c r="C118" s="27">
        <v>0</v>
      </c>
      <c r="D118" s="34">
        <v>0</v>
      </c>
      <c r="E118" s="28">
        <v>0</v>
      </c>
      <c r="F118" s="28">
        <v>0</v>
      </c>
      <c r="G118" s="28">
        <v>0</v>
      </c>
    </row>
    <row r="119" spans="1:7" x14ac:dyDescent="0.5">
      <c r="A119" s="12"/>
      <c r="B119" s="13" t="s">
        <v>145</v>
      </c>
      <c r="C119" s="27">
        <v>0</v>
      </c>
      <c r="D119" s="34">
        <v>0</v>
      </c>
      <c r="E119" s="28">
        <v>0</v>
      </c>
      <c r="F119" s="28">
        <v>0</v>
      </c>
      <c r="G119" s="28">
        <v>0</v>
      </c>
    </row>
    <row r="120" spans="1:7" x14ac:dyDescent="0.5">
      <c r="A120" s="12"/>
      <c r="B120" s="13" t="s">
        <v>205</v>
      </c>
      <c r="C120" s="27">
        <v>423941</v>
      </c>
      <c r="D120" s="34">
        <v>684679</v>
      </c>
      <c r="E120" s="28">
        <v>550000</v>
      </c>
      <c r="F120" s="28">
        <v>800000</v>
      </c>
      <c r="G120" s="28">
        <v>880000</v>
      </c>
    </row>
    <row r="121" spans="1:7" x14ac:dyDescent="0.5">
      <c r="A121" s="12"/>
      <c r="B121" s="13" t="s">
        <v>206</v>
      </c>
      <c r="C121" s="27">
        <v>285001</v>
      </c>
      <c r="D121" s="34">
        <v>53640</v>
      </c>
      <c r="E121" s="28">
        <v>450000</v>
      </c>
      <c r="F121" s="28">
        <v>800000</v>
      </c>
      <c r="G121" s="28">
        <v>400000</v>
      </c>
    </row>
    <row r="122" spans="1:7" x14ac:dyDescent="0.5">
      <c r="A122" s="12"/>
      <c r="B122" s="13" t="s">
        <v>207</v>
      </c>
      <c r="C122" s="27">
        <v>29770</v>
      </c>
      <c r="D122" s="34">
        <v>39754</v>
      </c>
      <c r="E122" s="28">
        <v>40000</v>
      </c>
      <c r="F122" s="28">
        <v>50000</v>
      </c>
      <c r="G122" s="28">
        <v>55000</v>
      </c>
    </row>
    <row r="123" spans="1:7" x14ac:dyDescent="0.5">
      <c r="A123" s="14"/>
      <c r="B123" s="13" t="s">
        <v>208</v>
      </c>
      <c r="C123" s="27">
        <v>0</v>
      </c>
      <c r="D123" s="34">
        <v>0</v>
      </c>
      <c r="E123" s="28">
        <v>0</v>
      </c>
      <c r="F123" s="28">
        <v>0</v>
      </c>
      <c r="G123" s="28">
        <v>0</v>
      </c>
    </row>
    <row r="124" spans="1:7" x14ac:dyDescent="0.5">
      <c r="A124" s="12"/>
      <c r="B124" s="13" t="s">
        <v>209</v>
      </c>
      <c r="C124" s="27">
        <v>1477</v>
      </c>
      <c r="D124" s="34">
        <v>4432</v>
      </c>
      <c r="E124" s="28">
        <v>20000</v>
      </c>
      <c r="F124" s="28">
        <v>20000</v>
      </c>
      <c r="G124" s="28">
        <v>22000</v>
      </c>
    </row>
    <row r="125" spans="1:7" x14ac:dyDescent="0.5">
      <c r="A125" s="12"/>
      <c r="B125" s="13" t="s">
        <v>204</v>
      </c>
      <c r="C125" s="27">
        <v>0</v>
      </c>
      <c r="D125" s="34">
        <v>0</v>
      </c>
      <c r="E125" s="28">
        <v>0</v>
      </c>
      <c r="F125" s="28">
        <v>0</v>
      </c>
      <c r="G125" s="28">
        <v>0</v>
      </c>
    </row>
    <row r="126" spans="1:7" x14ac:dyDescent="0.5">
      <c r="A126" s="12"/>
      <c r="B126" s="13" t="s">
        <v>210</v>
      </c>
      <c r="C126" s="27">
        <v>5020662</v>
      </c>
      <c r="D126" s="34">
        <v>4171339</v>
      </c>
      <c r="E126" s="28">
        <v>7500000</v>
      </c>
      <c r="F126" s="28">
        <v>7000000</v>
      </c>
      <c r="G126" s="28">
        <v>7500000</v>
      </c>
    </row>
    <row r="127" spans="1:7" x14ac:dyDescent="0.5">
      <c r="A127" s="12"/>
      <c r="B127" s="13" t="s">
        <v>211</v>
      </c>
      <c r="C127" s="27">
        <v>0</v>
      </c>
      <c r="D127" s="34">
        <v>0</v>
      </c>
      <c r="E127" s="28">
        <v>0</v>
      </c>
      <c r="F127" s="28">
        <v>0</v>
      </c>
      <c r="G127" s="28">
        <v>0</v>
      </c>
    </row>
    <row r="128" spans="1:7" x14ac:dyDescent="0.5">
      <c r="A128" s="12"/>
      <c r="B128" s="13" t="s">
        <v>212</v>
      </c>
      <c r="C128" s="27">
        <v>2001023</v>
      </c>
      <c r="D128" s="34">
        <v>5003286</v>
      </c>
      <c r="E128" s="28">
        <v>1050000</v>
      </c>
      <c r="F128" s="28">
        <v>1100000</v>
      </c>
      <c r="G128" s="28">
        <v>1210000</v>
      </c>
    </row>
    <row r="129" spans="1:9" x14ac:dyDescent="0.5">
      <c r="A129" s="12"/>
      <c r="B129" s="13" t="s">
        <v>213</v>
      </c>
      <c r="C129" s="27">
        <v>6485615</v>
      </c>
      <c r="D129" s="34">
        <v>6181216</v>
      </c>
      <c r="E129" s="28">
        <v>14000000</v>
      </c>
      <c r="F129" s="28">
        <v>22500000</v>
      </c>
      <c r="G129" s="28">
        <v>10000000</v>
      </c>
    </row>
    <row r="130" spans="1:9" x14ac:dyDescent="0.5">
      <c r="A130" s="12"/>
      <c r="B130" s="13" t="s">
        <v>146</v>
      </c>
      <c r="C130" s="27">
        <v>0</v>
      </c>
      <c r="D130" s="34">
        <v>0</v>
      </c>
      <c r="E130" s="28">
        <v>0</v>
      </c>
      <c r="F130" s="28">
        <v>0</v>
      </c>
      <c r="G130" s="28">
        <v>0</v>
      </c>
    </row>
    <row r="131" spans="1:9" x14ac:dyDescent="0.5">
      <c r="A131" s="12"/>
      <c r="B131" s="13" t="s">
        <v>160</v>
      </c>
      <c r="C131" s="27">
        <v>0</v>
      </c>
      <c r="D131" s="34">
        <v>0</v>
      </c>
      <c r="E131" s="28">
        <v>0</v>
      </c>
      <c r="F131" s="28">
        <v>0</v>
      </c>
      <c r="G131" s="28">
        <v>0</v>
      </c>
    </row>
    <row r="132" spans="1:9" x14ac:dyDescent="0.5">
      <c r="A132" s="12"/>
      <c r="B132" s="13" t="s">
        <v>162</v>
      </c>
      <c r="C132" s="27">
        <v>0</v>
      </c>
      <c r="D132" s="34">
        <v>0</v>
      </c>
      <c r="E132" s="28">
        <v>0</v>
      </c>
      <c r="F132" s="28">
        <v>0</v>
      </c>
      <c r="G132" s="28">
        <v>0</v>
      </c>
    </row>
    <row r="133" spans="1:9" x14ac:dyDescent="0.5">
      <c r="A133" s="12"/>
      <c r="B133" s="13" t="s">
        <v>163</v>
      </c>
      <c r="C133" s="27">
        <v>0</v>
      </c>
      <c r="D133" s="34">
        <v>0</v>
      </c>
      <c r="E133" s="28">
        <v>0</v>
      </c>
      <c r="F133" s="28">
        <v>0</v>
      </c>
      <c r="G133" s="28">
        <v>0</v>
      </c>
    </row>
    <row r="134" spans="1:9" x14ac:dyDescent="0.5">
      <c r="A134" s="12"/>
      <c r="B134" s="13" t="s">
        <v>164</v>
      </c>
      <c r="C134" s="27">
        <v>0</v>
      </c>
      <c r="D134" s="34">
        <v>0</v>
      </c>
      <c r="E134" s="28">
        <v>0</v>
      </c>
      <c r="F134" s="28">
        <v>0</v>
      </c>
      <c r="G134" s="28">
        <v>0</v>
      </c>
    </row>
    <row r="135" spans="1:9" x14ac:dyDescent="0.5">
      <c r="A135" s="12"/>
      <c r="B135" s="13" t="s">
        <v>147</v>
      </c>
      <c r="C135" s="45">
        <f>SUM(C115:C134)</f>
        <v>14247489</v>
      </c>
      <c r="D135" s="50">
        <f>SUM(D115:D134)</f>
        <v>16138346</v>
      </c>
      <c r="E135" s="45">
        <f>SUM(E115:E134)</f>
        <v>23610000</v>
      </c>
      <c r="F135" s="45">
        <f>SUM(F115:F134)</f>
        <v>32270000</v>
      </c>
      <c r="G135" s="45">
        <f>SUM(G115:G134)</f>
        <v>20067000</v>
      </c>
    </row>
    <row r="136" spans="1:9" ht="25.5" x14ac:dyDescent="0.5">
      <c r="A136" s="12"/>
      <c r="B136" s="13" t="s">
        <v>233</v>
      </c>
      <c r="C136" s="51">
        <f>C135+C114+C110+C108+C106+C97+C89+C63+C42+C22+C17+C9</f>
        <v>1109089826</v>
      </c>
      <c r="D136" s="52">
        <f>D135+D114+D110+D108+D106+D97+D89+D63+D42+D22+D17+D9</f>
        <v>1024208011</v>
      </c>
      <c r="E136" s="51">
        <f>E135+E114+E110+E108+E106+E97+E89+E63+E42+E22+E17+E9</f>
        <v>1516577500</v>
      </c>
      <c r="F136" s="51">
        <f>F135+F114+F110+F108+F106+F97+F89+F63+F42+F22+F17+F9</f>
        <v>1923708000</v>
      </c>
      <c r="G136" s="51">
        <f>G135+G114+G110+G108+G106+G97+G89+G63+G42+G22+G17+G9</f>
        <v>1667643500</v>
      </c>
      <c r="H136" s="53">
        <f>1923708000-F136</f>
        <v>0</v>
      </c>
      <c r="I136" s="53">
        <f>271541000-G136</f>
        <v>-1396102500</v>
      </c>
    </row>
    <row r="137" spans="1:9" ht="22.5" x14ac:dyDescent="0.5">
      <c r="A137" s="12" t="s">
        <v>148</v>
      </c>
      <c r="B137" s="13" t="s">
        <v>149</v>
      </c>
      <c r="C137" s="27">
        <v>0</v>
      </c>
      <c r="D137" s="36"/>
      <c r="E137" s="28"/>
      <c r="F137" s="28">
        <v>0</v>
      </c>
      <c r="G137" s="28">
        <v>0</v>
      </c>
    </row>
    <row r="138" spans="1:9" x14ac:dyDescent="0.5">
      <c r="A138" s="12"/>
      <c r="B138" s="13" t="s">
        <v>150</v>
      </c>
      <c r="C138" s="27">
        <v>70000000</v>
      </c>
      <c r="D138" s="34">
        <v>0</v>
      </c>
      <c r="E138" s="28">
        <v>570000000</v>
      </c>
      <c r="F138" s="28">
        <v>55000000</v>
      </c>
      <c r="G138" s="28">
        <v>124600000</v>
      </c>
    </row>
    <row r="139" spans="1:9" x14ac:dyDescent="0.5">
      <c r="A139" s="12"/>
      <c r="B139" s="13" t="s">
        <v>151</v>
      </c>
      <c r="C139" s="27">
        <v>0</v>
      </c>
      <c r="D139" s="34">
        <v>0</v>
      </c>
      <c r="E139" s="28">
        <v>0</v>
      </c>
      <c r="F139" s="28">
        <v>0</v>
      </c>
      <c r="G139" s="28">
        <v>0</v>
      </c>
    </row>
    <row r="140" spans="1:9" x14ac:dyDescent="0.5">
      <c r="A140" s="12"/>
      <c r="B140" s="13" t="s">
        <v>152</v>
      </c>
      <c r="C140" s="27">
        <v>0</v>
      </c>
      <c r="D140" s="34">
        <v>0</v>
      </c>
      <c r="E140" s="28">
        <v>0</v>
      </c>
      <c r="F140" s="28">
        <v>0</v>
      </c>
      <c r="G140" s="28">
        <v>0</v>
      </c>
    </row>
    <row r="141" spans="1:9" x14ac:dyDescent="0.5">
      <c r="A141" s="12"/>
      <c r="B141" s="13" t="s">
        <v>153</v>
      </c>
      <c r="C141" s="27">
        <v>0</v>
      </c>
      <c r="D141" s="34">
        <v>0</v>
      </c>
      <c r="E141" s="28">
        <v>0</v>
      </c>
      <c r="F141" s="28">
        <v>0</v>
      </c>
      <c r="G141" s="28">
        <v>0</v>
      </c>
    </row>
    <row r="142" spans="1:9" x14ac:dyDescent="0.5">
      <c r="A142" s="12"/>
      <c r="B142" s="13" t="s">
        <v>154</v>
      </c>
      <c r="C142" s="27">
        <v>1023800</v>
      </c>
      <c r="D142" s="34">
        <v>153500</v>
      </c>
      <c r="E142" s="28">
        <v>2500000</v>
      </c>
      <c r="F142" s="28">
        <v>2500000</v>
      </c>
      <c r="G142" s="28">
        <v>2750000</v>
      </c>
    </row>
    <row r="143" spans="1:9" x14ac:dyDescent="0.5">
      <c r="A143" s="14"/>
      <c r="B143" s="13" t="s">
        <v>155</v>
      </c>
      <c r="C143" s="27">
        <v>15173148</v>
      </c>
      <c r="D143" s="34">
        <v>4762093</v>
      </c>
      <c r="E143" s="28">
        <v>33000000</v>
      </c>
      <c r="F143" s="28">
        <v>33000000</v>
      </c>
      <c r="G143" s="28">
        <v>38300000</v>
      </c>
    </row>
    <row r="144" spans="1:9" x14ac:dyDescent="0.5">
      <c r="A144" s="12"/>
      <c r="B144" s="13" t="s">
        <v>156</v>
      </c>
      <c r="C144" s="48">
        <f>SUM(C138:C143)</f>
        <v>86196948</v>
      </c>
      <c r="D144" s="49">
        <f>SUM(D138:D143)</f>
        <v>4915593</v>
      </c>
      <c r="E144" s="48">
        <f>SUM(E138:E143)</f>
        <v>605500000</v>
      </c>
      <c r="F144" s="48">
        <f>SUM(F138:F143)</f>
        <v>90500000</v>
      </c>
      <c r="G144" s="48">
        <f>SUM(G138:G143)</f>
        <v>165650000</v>
      </c>
    </row>
    <row r="145" spans="1:7" x14ac:dyDescent="0.5">
      <c r="A145" s="12"/>
      <c r="B145" s="13" t="s">
        <v>157</v>
      </c>
      <c r="C145" s="51">
        <f>C144+C136</f>
        <v>1195286774</v>
      </c>
      <c r="D145" s="52">
        <f>D144+D136</f>
        <v>1029123604</v>
      </c>
      <c r="E145" s="51">
        <f>E144+E136</f>
        <v>2122077500</v>
      </c>
      <c r="F145" s="54">
        <f>F144+F136</f>
        <v>2014208000</v>
      </c>
      <c r="G145" s="54">
        <f>G144+G136</f>
        <v>1833293500</v>
      </c>
    </row>
    <row r="146" spans="1:7" x14ac:dyDescent="0.5">
      <c r="A146" s="12"/>
      <c r="B146" s="13" t="s">
        <v>158</v>
      </c>
      <c r="C146" s="27">
        <v>91091944</v>
      </c>
      <c r="D146" s="27">
        <v>92200181</v>
      </c>
      <c r="E146" s="28">
        <v>318015620</v>
      </c>
      <c r="F146" s="28">
        <v>192370800</v>
      </c>
      <c r="G146" s="28">
        <v>166764350</v>
      </c>
    </row>
    <row r="147" spans="1:7" x14ac:dyDescent="0.5">
      <c r="A147" s="12"/>
      <c r="B147" s="13" t="s">
        <v>159</v>
      </c>
      <c r="C147" s="48">
        <f>C146+C145</f>
        <v>1286378718</v>
      </c>
      <c r="D147" s="49">
        <f>D146+D145</f>
        <v>1121323785</v>
      </c>
      <c r="E147" s="48">
        <f>E146+E145</f>
        <v>2440093120</v>
      </c>
      <c r="F147" s="29">
        <f>F146+F145</f>
        <v>2206578800</v>
      </c>
      <c r="G147" s="48">
        <f>G146+G145</f>
        <v>2000057850</v>
      </c>
    </row>
    <row r="148" spans="1:7" x14ac:dyDescent="0.5">
      <c r="A148" s="78" t="s">
        <v>234</v>
      </c>
      <c r="B148" s="79"/>
      <c r="C148" s="84" t="s">
        <v>235</v>
      </c>
      <c r="D148" s="85"/>
      <c r="E148" s="85"/>
      <c r="F148" s="85"/>
      <c r="G148" s="86"/>
    </row>
    <row r="149" spans="1:7" x14ac:dyDescent="0.5">
      <c r="A149" s="80"/>
      <c r="B149" s="81"/>
      <c r="C149" s="87"/>
      <c r="D149" s="88"/>
      <c r="E149" s="88"/>
      <c r="F149" s="88"/>
      <c r="G149" s="89"/>
    </row>
    <row r="150" spans="1:7" x14ac:dyDescent="0.5">
      <c r="A150" s="82"/>
      <c r="B150" s="83"/>
      <c r="C150" s="90"/>
      <c r="D150" s="91"/>
      <c r="E150" s="91"/>
      <c r="F150" s="91"/>
      <c r="G150" s="92"/>
    </row>
    <row r="151" spans="1:7" x14ac:dyDescent="0.5">
      <c r="A151" s="70" t="s">
        <v>236</v>
      </c>
      <c r="B151" s="71"/>
      <c r="C151" s="71"/>
      <c r="D151" s="71"/>
      <c r="E151" s="71"/>
      <c r="F151" s="71"/>
      <c r="G151" s="71"/>
    </row>
  </sheetData>
  <mergeCells count="10">
    <mergeCell ref="A151:G151"/>
    <mergeCell ref="A148:B150"/>
    <mergeCell ref="C148:G150"/>
    <mergeCell ref="A1:G1"/>
    <mergeCell ref="B2:B3"/>
    <mergeCell ref="A2:A3"/>
    <mergeCell ref="C2:C3"/>
    <mergeCell ref="D2:D3"/>
    <mergeCell ref="E2:F2"/>
    <mergeCell ref="G2:G3"/>
  </mergeCells>
  <printOptions gridLines="1"/>
  <pageMargins left="0.31496062992125984" right="0" top="0.86614173228346458" bottom="0.35433070866141736" header="0.35433070866141736" footer="0.27559055118110237"/>
  <pageSetup paperSize="9" scale="87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Receipts</vt:lpstr>
      <vt:lpstr>Expenditure</vt:lpstr>
      <vt:lpstr>Expenditure!Print_Titles</vt:lpstr>
      <vt:lpstr>Receipts!Print_Titles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</dc:creator>
  <cp:lastModifiedBy>Ramana</cp:lastModifiedBy>
  <cp:lastPrinted>2020-05-26T08:31:53Z</cp:lastPrinted>
  <dcterms:created xsi:type="dcterms:W3CDTF">2013-08-20T07:47:21Z</dcterms:created>
  <dcterms:modified xsi:type="dcterms:W3CDTF">2020-05-26T08:31:57Z</dcterms:modified>
</cp:coreProperties>
</file>